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Échéancier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'Échéancier'!$A$1:$S$101</definedName>
    <definedName name="_xlnm._FilterDatabase" localSheetId="2" hidden="1">'Paramètres'!$A$5:$C$105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,##0.00&quot; €&quot;"/>
    <numFmt numFmtId="166" formatCode="0.0%"/>
    <numFmt numFmtId="167" formatCode="yyyy-mm-dd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5"/>
    </font>
    <font>
      <name val="Aptos"/>
      <b val="1"/>
      <color rgb="001F2937"/>
      <sz val="10"/>
    </font>
  </fonts>
  <fills count="9">
    <fill>
      <patternFill/>
    </fill>
    <fill>
      <patternFill patternType="gray125"/>
    </fill>
    <fill>
      <patternFill patternType="solid">
        <fgColor rgb="000E7A54"/>
      </patternFill>
    </fill>
    <fill>
      <patternFill patternType="solid">
        <fgColor rgb="00EAF7F1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97316"/>
      </patternFill>
    </fill>
    <fill>
      <patternFill patternType="solid">
        <fgColor rgb="0016A34A"/>
      </patternFill>
    </fill>
    <fill>
      <patternFill patternType="solid">
        <fgColor rgb="0012946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49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center" vertical="center"/>
    </xf>
    <xf numFmtId="1" fontId="4" fillId="7" borderId="1" applyAlignment="1" pivotButton="0" quotePrefix="0" xfId="0">
      <alignment horizontal="center" vertical="center"/>
    </xf>
    <xf numFmtId="166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0" fontId="1" fillId="8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1F2937"/>
        <sz val="10"/>
      </font>
      <fill>
        <patternFill patternType="solid">
          <fgColor rgb="00F97316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1F2937"/>
        <sz val="10"/>
      </font>
      <fill>
        <patternFill patternType="solid">
          <fgColor rgb="00FFFB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Montant TTC par client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'Échéancier'!L1</f>
            </strRef>
          </tx>
          <spPr>
            <a:solidFill xmlns:a="http://schemas.openxmlformats.org/drawingml/2006/main">
              <a:srgbClr val="0E7A54"/>
            </a:solidFill>
            <a:ln xmlns:a="http://schemas.openxmlformats.org/drawingml/2006/main">
              <a:solidFill>
                <a:srgbClr val="0E7A54"/>
              </a:solidFill>
              <a:prstDash val="solid"/>
            </a:ln>
          </spPr>
          <cat>
            <numRef>
              <f>'Échéancier'!$B$2:$B$101</f>
            </numRef>
          </cat>
          <val>
            <numRef>
              <f>'Échéancier'!$L$2:$L$101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Client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TTC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du solde restant par statut</a:t>
            </a:r>
          </a:p>
        </rich>
      </tx>
    </title>
    <plotArea>
      <pieChart>
        <varyColors val="1"/>
        <ser>
          <idx val="0"/>
          <order val="0"/>
          <tx>
            <strRef>
              <f>'Synthèse'!J3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F9731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FFBEB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cat>
            <numRef>
              <f>'Synthèse'!$G$4:$G$7</f>
            </numRef>
          </cat>
          <val>
            <numRef>
              <f>'Synthèse'!$J$4:$J$7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Encaissements prévus par mois d'échéance</a:t>
            </a:r>
          </a:p>
        </rich>
      </tx>
    </title>
    <plotArea>
      <lineChart>
        <grouping val="standard"/>
        <ser>
          <idx val="0"/>
          <order val="0"/>
          <tx>
            <strRef>
              <f>'Synthèse'!C10</f>
            </strRef>
          </tx>
          <spPr>
            <a:ln xmlns:a="http://schemas.openxmlformats.org/drawingml/2006/main" w="28575">
              <a:solidFill>
                <a:srgbClr val="16A3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'Synthèse'!$A$11:$A$22</f>
            </numRef>
          </cat>
          <val>
            <numRef>
              <f>'Synthèse'!$C$11:$C$22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TTC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11</col>
      <colOff>0</colOff>
      <row>19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2</row>
      <rowOff>0</rowOff>
    </from>
    <ext cx="360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10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7" customWidth="1" min="2" max="2"/>
    <col width="14" customWidth="1" min="3" max="3"/>
    <col width="16" customWidth="1" min="4" max="4"/>
    <col width="18" customWidth="1" min="5" max="5"/>
    <col width="14" customWidth="1" min="6" max="6"/>
    <col width="21" customWidth="1" min="7" max="7"/>
    <col width="15" customWidth="1" min="8" max="8"/>
    <col width="15" customWidth="1" min="9" max="9"/>
    <col width="12" customWidth="1" min="10" max="10"/>
    <col width="15" customWidth="1" min="11" max="11"/>
    <col width="15" customWidth="1" min="12" max="12"/>
    <col width="15" customWidth="1" min="13" max="13"/>
    <col width="16" customWidth="1" min="14" max="14"/>
    <col width="16" customWidth="1" min="15" max="15"/>
    <col width="24" customWidth="1" min="16" max="16"/>
    <col width="16" customWidth="1" min="17" max="17"/>
    <col width="21" customWidth="1" min="18" max="18"/>
    <col width="34" customWidth="1" min="19" max="19"/>
  </cols>
  <sheetData>
    <row r="1" ht="30" customHeight="1">
      <c r="A1" s="1" t="inlineStr">
        <is>
          <t>Référence facture</t>
        </is>
      </c>
      <c r="B1" s="1" t="inlineStr">
        <is>
          <t>Client</t>
        </is>
      </c>
      <c r="C1" s="1" t="inlineStr">
        <is>
          <t>Contact</t>
        </is>
      </c>
      <c r="D1" s="1" t="inlineStr">
        <is>
          <t>Ville</t>
        </is>
      </c>
      <c r="E1" s="1" t="inlineStr">
        <is>
          <t>SIRET</t>
        </is>
      </c>
      <c r="F1" s="1" t="inlineStr">
        <is>
          <t>Date facture</t>
        </is>
      </c>
      <c r="G1" s="1" t="inlineStr">
        <is>
          <t>Délai paiement (jours)</t>
        </is>
      </c>
      <c r="H1" s="1" t="inlineStr">
        <is>
          <t>Date échéance</t>
        </is>
      </c>
      <c r="I1" s="1" t="inlineStr">
        <is>
          <t>Montant HT</t>
        </is>
      </c>
      <c r="J1" s="1" t="inlineStr">
        <is>
          <t>Taux TVA</t>
        </is>
      </c>
      <c r="K1" s="1" t="inlineStr">
        <is>
          <t>Montant TVA</t>
        </is>
      </c>
      <c r="L1" s="1" t="inlineStr">
        <is>
          <t>Montant TTC</t>
        </is>
      </c>
      <c r="M1" s="1" t="inlineStr">
        <is>
          <t>Montant réglé</t>
        </is>
      </c>
      <c r="N1" s="1" t="inlineStr">
        <is>
          <t>Solde restant</t>
        </is>
      </c>
      <c r="O1" s="1" t="inlineStr">
        <is>
          <t>Date règlement</t>
        </is>
      </c>
      <c r="P1" s="1" t="inlineStr">
        <is>
          <t>Statut</t>
        </is>
      </c>
      <c r="Q1" s="1" t="inlineStr">
        <is>
          <t>Jours de retard</t>
        </is>
      </c>
      <c r="R1" s="1" t="inlineStr">
        <is>
          <t>Mode de règlement</t>
        </is>
      </c>
      <c r="S1" s="1" t="inlineStr">
        <is>
          <t>Commentaires</t>
        </is>
      </c>
    </row>
    <row r="2">
      <c r="A2" s="2" t="inlineStr">
        <is>
          <t>FAC-2026-001</t>
        </is>
      </c>
      <c r="B2" s="3" t="inlineStr">
        <is>
          <t>Atelier Parisien</t>
        </is>
      </c>
      <c r="C2" s="3" t="inlineStr">
        <is>
          <t>Camille</t>
        </is>
      </c>
      <c r="D2" s="3" t="inlineStr">
        <is>
          <t>Paris</t>
        </is>
      </c>
      <c r="E2" s="4" t="inlineStr">
        <is>
          <t>55210010000011</t>
        </is>
      </c>
      <c r="F2" s="5" t="n">
        <v>46027</v>
      </c>
      <c r="G2" s="6">
        <f>IF(B2="","",IFERROR(VLOOKUP(B2,'Paramètres'!$A$6:$C$105,3,FALSE),30))</f>
        <v/>
      </c>
      <c r="H2" s="7">
        <f>IF(OR(F2="",G2=""),"",F2+G2)</f>
        <v/>
      </c>
      <c r="I2" s="8" t="n">
        <v>12500</v>
      </c>
      <c r="J2" s="9" t="n">
        <v>0.2</v>
      </c>
      <c r="K2" s="10">
        <f>IF(OR(I2="",J2=""),"",I2*J2)</f>
        <v/>
      </c>
      <c r="L2" s="10">
        <f>IF(OR(I2="",J2=""),"",I2+K2)</f>
        <v/>
      </c>
      <c r="M2" s="8" t="n">
        <v>15000</v>
      </c>
      <c r="N2" s="10">
        <f>IF(L2="","",MAX(0,L2-IF(M2="",0,M2)))</f>
        <v/>
      </c>
      <c r="O2" s="5" t="n">
        <v>46055</v>
      </c>
      <c r="P2" s="6">
        <f>IF(OR(A2="",H2="",L2=""),"",IF(N2=0,"Réglé",IF(TODAY()&gt;H2,IF(M2&gt;0,"Partiellement réglé","En retard"),"À venir")))</f>
        <v/>
      </c>
      <c r="Q2" s="11">
        <f>IF(OR(A2="",H2="",N2=""),"",IF(AND(N2&gt;0,TODAY()&gt;H2),TODAY()-H2,0))</f>
        <v/>
      </c>
      <c r="R2" s="3" t="inlineStr">
        <is>
          <t>Virement</t>
        </is>
      </c>
      <c r="S2" s="3" t="inlineStr">
        <is>
          <t>Règlement reçu avant échéance</t>
        </is>
      </c>
    </row>
    <row r="3">
      <c r="A3" s="2" t="inlineStr">
        <is>
          <t>FAC-2026-002</t>
        </is>
      </c>
      <c r="B3" s="3" t="inlineStr">
        <is>
          <t>Lyon Conseil</t>
        </is>
      </c>
      <c r="C3" s="3" t="inlineStr">
        <is>
          <t>Julien</t>
        </is>
      </c>
      <c r="D3" s="3" t="inlineStr">
        <is>
          <t>Lyon</t>
        </is>
      </c>
      <c r="E3" s="4" t="inlineStr">
        <is>
          <t>55210020000028</t>
        </is>
      </c>
      <c r="F3" s="5" t="n">
        <v>46034</v>
      </c>
      <c r="G3" s="12">
        <f>IF(B3="","",IFERROR(VLOOKUP(B3,'Paramètres'!$A$6:$C$105,3,FALSE),30))</f>
        <v/>
      </c>
      <c r="H3" s="13">
        <f>IF(OR(F3="",G3=""),"",F3+G3)</f>
        <v/>
      </c>
      <c r="I3" s="8" t="n">
        <v>4800</v>
      </c>
      <c r="J3" s="9" t="n">
        <v>0.1</v>
      </c>
      <c r="K3" s="14">
        <f>IF(OR(I3="",J3=""),"",I3*J3)</f>
        <v/>
      </c>
      <c r="L3" s="14">
        <f>IF(OR(I3="",J3=""),"",I3+K3)</f>
        <v/>
      </c>
      <c r="M3" s="8" t="n">
        <v>0</v>
      </c>
      <c r="N3" s="14">
        <f>IF(L3="","",MAX(0,L3-IF(M3="",0,M3)))</f>
        <v/>
      </c>
      <c r="O3" s="5" t="n"/>
      <c r="P3" s="12">
        <f>IF(OR(A3="",H3="",L3=""),"",IF(N3=0,"Réglé",IF(TODAY()&gt;H3,IF(M3&gt;0,"Partiellement réglé","En retard"),"À venir")))</f>
        <v/>
      </c>
      <c r="Q3" s="15">
        <f>IF(OR(A3="",H3="",N3=""),"",IF(AND(N3&gt;0,TODAY()&gt;H3),TODAY()-H3,0))</f>
        <v/>
      </c>
      <c r="R3" s="3" t="inlineStr">
        <is>
          <t>Prélèvement</t>
        </is>
      </c>
      <c r="S3" s="3" t="inlineStr">
        <is>
          <t>Relance à programmer</t>
        </is>
      </c>
    </row>
    <row r="4">
      <c r="A4" s="2" t="inlineStr">
        <is>
          <t>FAC-2026-003</t>
        </is>
      </c>
      <c r="B4" s="3" t="inlineStr">
        <is>
          <t>Marseille Logistique</t>
        </is>
      </c>
      <c r="C4" s="3" t="inlineStr">
        <is>
          <t>Chloé</t>
        </is>
      </c>
      <c r="D4" s="3" t="inlineStr">
        <is>
          <t>Marseille</t>
        </is>
      </c>
      <c r="E4" s="4" t="inlineStr">
        <is>
          <t>55210030000035</t>
        </is>
      </c>
      <c r="F4" s="5" t="n">
        <v>46042</v>
      </c>
      <c r="G4" s="6">
        <f>IF(B4="","",IFERROR(VLOOKUP(B4,'Paramètres'!$A$6:$C$105,3,FALSE),30))</f>
        <v/>
      </c>
      <c r="H4" s="7">
        <f>IF(OR(F4="",G4=""),"",F4+G4)</f>
        <v/>
      </c>
      <c r="I4" s="8" t="n">
        <v>9320</v>
      </c>
      <c r="J4" s="9" t="n">
        <v>0.2</v>
      </c>
      <c r="K4" s="10">
        <f>IF(OR(I4="",J4=""),"",I4*J4)</f>
        <v/>
      </c>
      <c r="L4" s="10">
        <f>IF(OR(I4="",J4=""),"",I4+K4)</f>
        <v/>
      </c>
      <c r="M4" s="8" t="n">
        <v>4500</v>
      </c>
      <c r="N4" s="10">
        <f>IF(L4="","",MAX(0,L4-IF(M4="",0,M4)))</f>
        <v/>
      </c>
      <c r="O4" s="5" t="n"/>
      <c r="P4" s="6">
        <f>IF(OR(A4="",H4="",L4=""),"",IF(N4=0,"Réglé",IF(TODAY()&gt;H4,IF(M4&gt;0,"Partiellement réglé","En retard"),"À venir")))</f>
        <v/>
      </c>
      <c r="Q4" s="11">
        <f>IF(OR(A4="",H4="",N4=""),"",IF(AND(N4&gt;0,TODAY()&gt;H4),TODAY()-H4,0))</f>
        <v/>
      </c>
      <c r="R4" s="3" t="inlineStr">
        <is>
          <t>Virement</t>
        </is>
      </c>
      <c r="S4" s="3" t="inlineStr">
        <is>
          <t>Acompte encaissé, solde attendu</t>
        </is>
      </c>
    </row>
    <row r="5">
      <c r="A5" s="2" t="inlineStr">
        <is>
          <t>FAC-2026-004</t>
        </is>
      </c>
      <c r="B5" s="3" t="inlineStr">
        <is>
          <t>Toulouse Services</t>
        </is>
      </c>
      <c r="C5" s="3" t="inlineStr">
        <is>
          <t>Thomas</t>
        </is>
      </c>
      <c r="D5" s="3" t="inlineStr">
        <is>
          <t>Toulouse</t>
        </is>
      </c>
      <c r="E5" s="4" t="inlineStr">
        <is>
          <t>55210040000042</t>
        </is>
      </c>
      <c r="F5" s="5" t="n">
        <v>46050</v>
      </c>
      <c r="G5" s="12">
        <f>IF(B5="","",IFERROR(VLOOKUP(B5,'Paramètres'!$A$6:$C$105,3,FALSE),30))</f>
        <v/>
      </c>
      <c r="H5" s="13">
        <f>IF(OR(F5="",G5=""),"",F5+G5)</f>
        <v/>
      </c>
      <c r="I5" s="8" t="n">
        <v>3150</v>
      </c>
      <c r="J5" s="9" t="n">
        <v>0.055</v>
      </c>
      <c r="K5" s="14">
        <f>IF(OR(I5="",J5=""),"",I5*J5)</f>
        <v/>
      </c>
      <c r="L5" s="14">
        <f>IF(OR(I5="",J5=""),"",I5+K5)</f>
        <v/>
      </c>
      <c r="M5" s="8" t="n">
        <v>3323.25</v>
      </c>
      <c r="N5" s="14">
        <f>IF(L5="","",MAX(0,L5-IF(M5="",0,M5)))</f>
        <v/>
      </c>
      <c r="O5" s="5" t="n">
        <v>46096</v>
      </c>
      <c r="P5" s="12">
        <f>IF(OR(A5="",H5="",L5=""),"",IF(N5=0,"Réglé",IF(TODAY()&gt;H5,IF(M5&gt;0,"Partiellement réglé","En retard"),"À venir")))</f>
        <v/>
      </c>
      <c r="Q5" s="15">
        <f>IF(OR(A5="",H5="",N5=""),"",IF(AND(N5&gt;0,TODAY()&gt;H5),TODAY()-H5,0))</f>
        <v/>
      </c>
      <c r="R5" s="3" t="inlineStr">
        <is>
          <t>CB</t>
        </is>
      </c>
      <c r="S5" s="3" t="inlineStr">
        <is>
          <t>Règlement complet anticipé</t>
        </is>
      </c>
    </row>
    <row r="6">
      <c r="A6" s="2" t="inlineStr">
        <is>
          <t>FAC-2026-005</t>
        </is>
      </c>
      <c r="B6" s="3" t="inlineStr">
        <is>
          <t>Bordeaux Création</t>
        </is>
      </c>
      <c r="C6" s="3" t="inlineStr">
        <is>
          <t>Léa</t>
        </is>
      </c>
      <c r="D6" s="3" t="inlineStr">
        <is>
          <t>Bordeaux</t>
        </is>
      </c>
      <c r="E6" s="4" t="inlineStr">
        <is>
          <t>55210050000059</t>
        </is>
      </c>
      <c r="F6" s="5" t="n">
        <v>46058</v>
      </c>
      <c r="G6" s="6">
        <f>IF(B6="","",IFERROR(VLOOKUP(B6,'Paramètres'!$A$6:$C$105,3,FALSE),30))</f>
        <v/>
      </c>
      <c r="H6" s="7">
        <f>IF(OR(F6="",G6=""),"",F6+G6)</f>
        <v/>
      </c>
      <c r="I6" s="8" t="n">
        <v>860</v>
      </c>
      <c r="J6" s="9" t="n">
        <v>0.2</v>
      </c>
      <c r="K6" s="10">
        <f>IF(OR(I6="",J6=""),"",I6*J6)</f>
        <v/>
      </c>
      <c r="L6" s="10">
        <f>IF(OR(I6="",J6=""),"",I6+K6)</f>
        <v/>
      </c>
      <c r="M6" s="8" t="n">
        <v>0</v>
      </c>
      <c r="N6" s="10">
        <f>IF(L6="","",MAX(0,L6-IF(M6="",0,M6)))</f>
        <v/>
      </c>
      <c r="O6" s="5" t="n"/>
      <c r="P6" s="6">
        <f>IF(OR(A6="",H6="",L6=""),"",IF(N6=0,"Réglé",IF(TODAY()&gt;H6,IF(M6&gt;0,"Partiellement réglé","En retard"),"À venir")))</f>
        <v/>
      </c>
      <c r="Q6" s="11">
        <f>IF(OR(A6="",H6="",N6=""),"",IF(AND(N6&gt;0,TODAY()&gt;H6),TODAY()-H6,0))</f>
        <v/>
      </c>
      <c r="R6" s="3" t="inlineStr">
        <is>
          <t>Chèque</t>
        </is>
      </c>
      <c r="S6" s="3" t="inlineStr">
        <is>
          <t>Client à relancer</t>
        </is>
      </c>
    </row>
    <row r="7">
      <c r="A7" s="2" t="inlineStr">
        <is>
          <t>FAC-2026-006</t>
        </is>
      </c>
      <c r="B7" s="3" t="inlineStr">
        <is>
          <t>Lille Distribution</t>
        </is>
      </c>
      <c r="C7" s="3" t="inlineStr">
        <is>
          <t>Nicolas</t>
        </is>
      </c>
      <c r="D7" s="3" t="inlineStr">
        <is>
          <t>Lille</t>
        </is>
      </c>
      <c r="E7" s="4" t="inlineStr">
        <is>
          <t>55210060000066</t>
        </is>
      </c>
      <c r="F7" s="5" t="n">
        <v>46065</v>
      </c>
      <c r="G7" s="12">
        <f>IF(B7="","",IFERROR(VLOOKUP(B7,'Paramètres'!$A$6:$C$105,3,FALSE),30))</f>
        <v/>
      </c>
      <c r="H7" s="13">
        <f>IF(OR(F7="",G7=""),"",F7+G7)</f>
        <v/>
      </c>
      <c r="I7" s="8" t="n">
        <v>6750</v>
      </c>
      <c r="J7" s="9" t="n">
        <v>0.1</v>
      </c>
      <c r="K7" s="14">
        <f>IF(OR(I7="",J7=""),"",I7*J7)</f>
        <v/>
      </c>
      <c r="L7" s="14">
        <f>IF(OR(I7="",J7=""),"",I7+K7)</f>
        <v/>
      </c>
      <c r="M7" s="8" t="n">
        <v>2500</v>
      </c>
      <c r="N7" s="14">
        <f>IF(L7="","",MAX(0,L7-IF(M7="",0,M7)))</f>
        <v/>
      </c>
      <c r="O7" s="5" t="n"/>
      <c r="P7" s="12">
        <f>IF(OR(A7="",H7="",L7=""),"",IF(N7=0,"Réglé",IF(TODAY()&gt;H7,IF(M7&gt;0,"Partiellement réglé","En retard"),"À venir")))</f>
        <v/>
      </c>
      <c r="Q7" s="15">
        <f>IF(OR(A7="",H7="",N7=""),"",IF(AND(N7&gt;0,TODAY()&gt;H7),TODAY()-H7,0))</f>
        <v/>
      </c>
      <c r="R7" s="3" t="inlineStr">
        <is>
          <t>Virement</t>
        </is>
      </c>
      <c r="S7" s="3" t="inlineStr">
        <is>
          <t>Paiement partiel reçu</t>
        </is>
      </c>
    </row>
    <row r="8">
      <c r="A8" s="2" t="inlineStr">
        <is>
          <t>FAC-2026-007</t>
        </is>
      </c>
      <c r="B8" s="3" t="inlineStr">
        <is>
          <t>Nantes Énergie</t>
        </is>
      </c>
      <c r="C8" s="3" t="inlineStr">
        <is>
          <t>Manon</t>
        </is>
      </c>
      <c r="D8" s="3" t="inlineStr">
        <is>
          <t>Nantes</t>
        </is>
      </c>
      <c r="E8" s="4" t="inlineStr">
        <is>
          <t>55210070000073</t>
        </is>
      </c>
      <c r="F8" s="5" t="n">
        <v>46071</v>
      </c>
      <c r="G8" s="6">
        <f>IF(B8="","",IFERROR(VLOOKUP(B8,'Paramètres'!$A$6:$C$105,3,FALSE),30))</f>
        <v/>
      </c>
      <c r="H8" s="7">
        <f>IF(OR(F8="",G8=""),"",F8+G8)</f>
        <v/>
      </c>
      <c r="I8" s="8" t="n">
        <v>2140</v>
      </c>
      <c r="J8" s="9" t="n">
        <v>0.055</v>
      </c>
      <c r="K8" s="10">
        <f>IF(OR(I8="",J8=""),"",I8*J8)</f>
        <v/>
      </c>
      <c r="L8" s="10">
        <f>IF(OR(I8="",J8=""),"",I8+K8)</f>
        <v/>
      </c>
      <c r="M8" s="8" t="n">
        <v>2257.7</v>
      </c>
      <c r="N8" s="10">
        <f>IF(L8="","",MAX(0,L8-IF(M8="",0,M8)))</f>
        <v/>
      </c>
      <c r="O8" s="5" t="n">
        <v>46099</v>
      </c>
      <c r="P8" s="6">
        <f>IF(OR(A8="",H8="",L8=""),"",IF(N8=0,"Réglé",IF(TODAY()&gt;H8,IF(M8&gt;0,"Partiellement réglé","En retard"),"À venir")))</f>
        <v/>
      </c>
      <c r="Q8" s="11">
        <f>IF(OR(A8="",H8="",N8=""),"",IF(AND(N8&gt;0,TODAY()&gt;H8),TODAY()-H8,0))</f>
        <v/>
      </c>
      <c r="R8" s="3" t="inlineStr">
        <is>
          <t>Prélèvement</t>
        </is>
      </c>
      <c r="S8" s="3" t="inlineStr">
        <is>
          <t>Règlement complet</t>
        </is>
      </c>
    </row>
    <row r="9">
      <c r="A9" s="2" t="inlineStr">
        <is>
          <t>FAC-2026-008</t>
        </is>
      </c>
      <c r="B9" s="3" t="inlineStr">
        <is>
          <t>Strasbourg Digital</t>
        </is>
      </c>
      <c r="C9" s="3" t="inlineStr">
        <is>
          <t>Hugo</t>
        </is>
      </c>
      <c r="D9" s="3" t="inlineStr">
        <is>
          <t>Strasbourg</t>
        </is>
      </c>
      <c r="E9" s="4" t="inlineStr">
        <is>
          <t>55210080000080</t>
        </is>
      </c>
      <c r="F9" s="5" t="n">
        <v>46075</v>
      </c>
      <c r="G9" s="12">
        <f>IF(B9="","",IFERROR(VLOOKUP(B9,'Paramètres'!$A$6:$C$105,3,FALSE),30))</f>
        <v/>
      </c>
      <c r="H9" s="13">
        <f>IF(OR(F9="",G9=""),"",F9+G9)</f>
        <v/>
      </c>
      <c r="I9" s="8" t="n">
        <v>10800</v>
      </c>
      <c r="J9" s="9" t="n">
        <v>0.2</v>
      </c>
      <c r="K9" s="14">
        <f>IF(OR(I9="",J9=""),"",I9*J9)</f>
        <v/>
      </c>
      <c r="L9" s="14">
        <f>IF(OR(I9="",J9=""),"",I9+K9)</f>
        <v/>
      </c>
      <c r="M9" s="8" t="n">
        <v>0</v>
      </c>
      <c r="N9" s="14">
        <f>IF(L9="","",MAX(0,L9-IF(M9="",0,M9)))</f>
        <v/>
      </c>
      <c r="O9" s="5" t="n"/>
      <c r="P9" s="12">
        <f>IF(OR(A9="",H9="",L9=""),"",IF(N9=0,"Réglé",IF(TODAY()&gt;H9,IF(M9&gt;0,"Partiellement réglé","En retard"),"À venir")))</f>
        <v/>
      </c>
      <c r="Q9" s="15">
        <f>IF(OR(A9="",H9="",N9=""),"",IF(AND(N9&gt;0,TODAY()&gt;H9),TODAY()-H9,0))</f>
        <v/>
      </c>
      <c r="R9" s="3" t="inlineStr">
        <is>
          <t>Virement</t>
        </is>
      </c>
      <c r="S9" s="3" t="inlineStr">
        <is>
          <t>Relance commerciale en cours</t>
        </is>
      </c>
    </row>
    <row r="10">
      <c r="A10" s="2" t="inlineStr">
        <is>
          <t>FAC-2026-009</t>
        </is>
      </c>
      <c r="B10" s="3" t="inlineStr">
        <is>
          <t>Nice Horizon</t>
        </is>
      </c>
      <c r="C10" s="3" t="inlineStr">
        <is>
          <t>Émilie</t>
        </is>
      </c>
      <c r="D10" s="3" t="inlineStr">
        <is>
          <t>Nice</t>
        </is>
      </c>
      <c r="E10" s="4" t="inlineStr">
        <is>
          <t>55210090000097</t>
        </is>
      </c>
      <c r="F10" s="5" t="n">
        <v>46078</v>
      </c>
      <c r="G10" s="6">
        <f>IF(B10="","",IFERROR(VLOOKUP(B10,'Paramètres'!$A$6:$C$105,3,FALSE),30))</f>
        <v/>
      </c>
      <c r="H10" s="7">
        <f>IF(OR(F10="",G10=""),"",F10+G10)</f>
        <v/>
      </c>
      <c r="I10" s="8" t="n">
        <v>1450</v>
      </c>
      <c r="J10" s="9" t="n">
        <v>0.021</v>
      </c>
      <c r="K10" s="10">
        <f>IF(OR(I10="",J10=""),"",I10*J10)</f>
        <v/>
      </c>
      <c r="L10" s="10">
        <f>IF(OR(I10="",J10=""),"",I10+K10)</f>
        <v/>
      </c>
      <c r="M10" s="8" t="n">
        <v>1480.45</v>
      </c>
      <c r="N10" s="10">
        <f>IF(L10="","",MAX(0,L10-IF(M10="",0,M10)))</f>
        <v/>
      </c>
      <c r="O10" s="5" t="n">
        <v>46127</v>
      </c>
      <c r="P10" s="6">
        <f>IF(OR(A10="",H10="",L10=""),"",IF(N10=0,"Réglé",IF(TODAY()&gt;H10,IF(M10&gt;0,"Partiellement réglé","En retard"),"À venir")))</f>
        <v/>
      </c>
      <c r="Q10" s="11">
        <f>IF(OR(A10="",H10="",N10=""),"",IF(AND(N10&gt;0,TODAY()&gt;H10),TODAY()-H10,0))</f>
        <v/>
      </c>
      <c r="R10" s="3" t="inlineStr">
        <is>
          <t>CB</t>
        </is>
      </c>
      <c r="S10" s="3" t="inlineStr">
        <is>
          <t>Règlement complet reçu</t>
        </is>
      </c>
    </row>
    <row r="11">
      <c r="A11" s="2" t="inlineStr">
        <is>
          <t>FAC-2026-010</t>
        </is>
      </c>
      <c r="B11" s="3" t="inlineStr">
        <is>
          <t>Rennes Solutions</t>
        </is>
      </c>
      <c r="C11" s="3" t="inlineStr">
        <is>
          <t>Lucas</t>
        </is>
      </c>
      <c r="D11" s="3" t="inlineStr">
        <is>
          <t>Rennes</t>
        </is>
      </c>
      <c r="E11" s="4" t="inlineStr">
        <is>
          <t>55210100000104</t>
        </is>
      </c>
      <c r="F11" s="5" t="n">
        <v>46081</v>
      </c>
      <c r="G11" s="12">
        <f>IF(B11="","",IFERROR(VLOOKUP(B11,'Paramètres'!$A$6:$C$105,3,FALSE),30))</f>
        <v/>
      </c>
      <c r="H11" s="13">
        <f>IF(OR(F11="",G11=""),"",F11+G11)</f>
        <v/>
      </c>
      <c r="I11" s="8" t="n">
        <v>5250</v>
      </c>
      <c r="J11" s="9" t="n">
        <v>0.1</v>
      </c>
      <c r="K11" s="14">
        <f>IF(OR(I11="",J11=""),"",I11*J11)</f>
        <v/>
      </c>
      <c r="L11" s="14">
        <f>IF(OR(I11="",J11=""),"",I11+K11)</f>
        <v/>
      </c>
      <c r="M11" s="8" t="n">
        <v>3000</v>
      </c>
      <c r="N11" s="14">
        <f>IF(L11="","",MAX(0,L11-IF(M11="",0,M11)))</f>
        <v/>
      </c>
      <c r="O11" s="5" t="n"/>
      <c r="P11" s="12">
        <f>IF(OR(A11="",H11="",L11=""),"",IF(N11=0,"Réglé",IF(TODAY()&gt;H11,IF(M11&gt;0,"Partiellement réglé","En retard"),"À venir")))</f>
        <v/>
      </c>
      <c r="Q11" s="15">
        <f>IF(OR(A11="",H11="",N11=""),"",IF(AND(N11&gt;0,TODAY()&gt;H11),TODAY()-H11,0))</f>
        <v/>
      </c>
      <c r="R11" s="3" t="inlineStr">
        <is>
          <t>Virement</t>
        </is>
      </c>
      <c r="S11" s="3" t="inlineStr">
        <is>
          <t>Acompte reçu, solde à suivre</t>
        </is>
      </c>
    </row>
    <row r="12">
      <c r="A12" s="2" t="n"/>
      <c r="B12" s="3" t="n"/>
      <c r="C12" s="3" t="n"/>
      <c r="D12" s="3" t="n"/>
      <c r="E12" s="4" t="n"/>
      <c r="F12" s="5" t="n"/>
      <c r="G12" s="6">
        <f>IF(B12="","",IFERROR(VLOOKUP(B12,'Paramètres'!$A$6:$C$105,3,FALSE),30))</f>
        <v/>
      </c>
      <c r="H12" s="7">
        <f>IF(OR(F12="",G12=""),"",F12+G12)</f>
        <v/>
      </c>
      <c r="I12" s="8" t="n"/>
      <c r="J12" s="9" t="n"/>
      <c r="K12" s="10">
        <f>IF(OR(I12="",J12=""),"",I12*J12)</f>
        <v/>
      </c>
      <c r="L12" s="10">
        <f>IF(OR(I12="",J12=""),"",I12+K12)</f>
        <v/>
      </c>
      <c r="M12" s="8" t="n"/>
      <c r="N12" s="10">
        <f>IF(L12="","",MAX(0,L12-IF(M12="",0,M12)))</f>
        <v/>
      </c>
      <c r="O12" s="5" t="n"/>
      <c r="P12" s="6">
        <f>IF(OR(A12="",H12="",L12=""),"",IF(N12=0,"Réglé",IF(TODAY()&gt;H12,IF(M12&gt;0,"Partiellement réglé","En retard"),"À venir")))</f>
        <v/>
      </c>
      <c r="Q12" s="11">
        <f>IF(OR(A12="",H12="",N12=""),"",IF(AND(N12&gt;0,TODAY()&gt;H12),TODAY()-H12,0))</f>
        <v/>
      </c>
      <c r="R12" s="3" t="n"/>
      <c r="S12" s="3" t="n"/>
    </row>
    <row r="13">
      <c r="A13" s="2" t="n"/>
      <c r="B13" s="3" t="n"/>
      <c r="C13" s="3" t="n"/>
      <c r="D13" s="3" t="n"/>
      <c r="E13" s="4" t="n"/>
      <c r="F13" s="5" t="n"/>
      <c r="G13" s="12">
        <f>IF(B13="","",IFERROR(VLOOKUP(B13,'Paramètres'!$A$6:$C$105,3,FALSE),30))</f>
        <v/>
      </c>
      <c r="H13" s="13">
        <f>IF(OR(F13="",G13=""),"",F13+G13)</f>
        <v/>
      </c>
      <c r="I13" s="8" t="n"/>
      <c r="J13" s="9" t="n"/>
      <c r="K13" s="14">
        <f>IF(OR(I13="",J13=""),"",I13*J13)</f>
        <v/>
      </c>
      <c r="L13" s="14">
        <f>IF(OR(I13="",J13=""),"",I13+K13)</f>
        <v/>
      </c>
      <c r="M13" s="8" t="n"/>
      <c r="N13" s="14">
        <f>IF(L13="","",MAX(0,L13-IF(M13="",0,M13)))</f>
        <v/>
      </c>
      <c r="O13" s="5" t="n"/>
      <c r="P13" s="12">
        <f>IF(OR(A13="",H13="",L13=""),"",IF(N13=0,"Réglé",IF(TODAY()&gt;H13,IF(M13&gt;0,"Partiellement réglé","En retard"),"À venir")))</f>
        <v/>
      </c>
      <c r="Q13" s="15">
        <f>IF(OR(A13="",H13="",N13=""),"",IF(AND(N13&gt;0,TODAY()&gt;H13),TODAY()-H13,0))</f>
        <v/>
      </c>
      <c r="R13" s="3" t="n"/>
      <c r="S13" s="3" t="n"/>
    </row>
    <row r="14">
      <c r="A14" s="2" t="n"/>
      <c r="B14" s="3" t="n"/>
      <c r="C14" s="3" t="n"/>
      <c r="D14" s="3" t="n"/>
      <c r="E14" s="4" t="n"/>
      <c r="F14" s="5" t="n"/>
      <c r="G14" s="6">
        <f>IF(B14="","",IFERROR(VLOOKUP(B14,'Paramètres'!$A$6:$C$105,3,FALSE),30))</f>
        <v/>
      </c>
      <c r="H14" s="7">
        <f>IF(OR(F14="",G14=""),"",F14+G14)</f>
        <v/>
      </c>
      <c r="I14" s="8" t="n"/>
      <c r="J14" s="9" t="n"/>
      <c r="K14" s="10">
        <f>IF(OR(I14="",J14=""),"",I14*J14)</f>
        <v/>
      </c>
      <c r="L14" s="10">
        <f>IF(OR(I14="",J14=""),"",I14+K14)</f>
        <v/>
      </c>
      <c r="M14" s="8" t="n"/>
      <c r="N14" s="10">
        <f>IF(L14="","",MAX(0,L14-IF(M14="",0,M14)))</f>
        <v/>
      </c>
      <c r="O14" s="5" t="n"/>
      <c r="P14" s="6">
        <f>IF(OR(A14="",H14="",L14=""),"",IF(N14=0,"Réglé",IF(TODAY()&gt;H14,IF(M14&gt;0,"Partiellement réglé","En retard"),"À venir")))</f>
        <v/>
      </c>
      <c r="Q14" s="11">
        <f>IF(OR(A14="",H14="",N14=""),"",IF(AND(N14&gt;0,TODAY()&gt;H14),TODAY()-H14,0))</f>
        <v/>
      </c>
      <c r="R14" s="3" t="n"/>
      <c r="S14" s="3" t="n"/>
    </row>
    <row r="15">
      <c r="A15" s="2" t="n"/>
      <c r="B15" s="3" t="n"/>
      <c r="C15" s="3" t="n"/>
      <c r="D15" s="3" t="n"/>
      <c r="E15" s="4" t="n"/>
      <c r="F15" s="5" t="n"/>
      <c r="G15" s="12">
        <f>IF(B15="","",IFERROR(VLOOKUP(B15,'Paramètres'!$A$6:$C$105,3,FALSE),30))</f>
        <v/>
      </c>
      <c r="H15" s="13">
        <f>IF(OR(F15="",G15=""),"",F15+G15)</f>
        <v/>
      </c>
      <c r="I15" s="8" t="n"/>
      <c r="J15" s="9" t="n"/>
      <c r="K15" s="14">
        <f>IF(OR(I15="",J15=""),"",I15*J15)</f>
        <v/>
      </c>
      <c r="L15" s="14">
        <f>IF(OR(I15="",J15=""),"",I15+K15)</f>
        <v/>
      </c>
      <c r="M15" s="8" t="n"/>
      <c r="N15" s="14">
        <f>IF(L15="","",MAX(0,L15-IF(M15="",0,M15)))</f>
        <v/>
      </c>
      <c r="O15" s="5" t="n"/>
      <c r="P15" s="12">
        <f>IF(OR(A15="",H15="",L15=""),"",IF(N15=0,"Réglé",IF(TODAY()&gt;H15,IF(M15&gt;0,"Partiellement réglé","En retard"),"À venir")))</f>
        <v/>
      </c>
      <c r="Q15" s="15">
        <f>IF(OR(A15="",H15="",N15=""),"",IF(AND(N15&gt;0,TODAY()&gt;H15),TODAY()-H15,0))</f>
        <v/>
      </c>
      <c r="R15" s="3" t="n"/>
      <c r="S15" s="3" t="n"/>
    </row>
    <row r="16">
      <c r="A16" s="2" t="n"/>
      <c r="B16" s="3" t="n"/>
      <c r="C16" s="3" t="n"/>
      <c r="D16" s="3" t="n"/>
      <c r="E16" s="4" t="n"/>
      <c r="F16" s="5" t="n"/>
      <c r="G16" s="6">
        <f>IF(B16="","",IFERROR(VLOOKUP(B16,'Paramètres'!$A$6:$C$105,3,FALSE),30))</f>
        <v/>
      </c>
      <c r="H16" s="7">
        <f>IF(OR(F16="",G16=""),"",F16+G16)</f>
        <v/>
      </c>
      <c r="I16" s="8" t="n"/>
      <c r="J16" s="9" t="n"/>
      <c r="K16" s="10">
        <f>IF(OR(I16="",J16=""),"",I16*J16)</f>
        <v/>
      </c>
      <c r="L16" s="10">
        <f>IF(OR(I16="",J16=""),"",I16+K16)</f>
        <v/>
      </c>
      <c r="M16" s="8" t="n"/>
      <c r="N16" s="10">
        <f>IF(L16="","",MAX(0,L16-IF(M16="",0,M16)))</f>
        <v/>
      </c>
      <c r="O16" s="5" t="n"/>
      <c r="P16" s="6">
        <f>IF(OR(A16="",H16="",L16=""),"",IF(N16=0,"Réglé",IF(TODAY()&gt;H16,IF(M16&gt;0,"Partiellement réglé","En retard"),"À venir")))</f>
        <v/>
      </c>
      <c r="Q16" s="11">
        <f>IF(OR(A16="",H16="",N16=""),"",IF(AND(N16&gt;0,TODAY()&gt;H16),TODAY()-H16,0))</f>
        <v/>
      </c>
      <c r="R16" s="3" t="n"/>
      <c r="S16" s="3" t="n"/>
    </row>
    <row r="17">
      <c r="A17" s="2" t="n"/>
      <c r="B17" s="3" t="n"/>
      <c r="C17" s="3" t="n"/>
      <c r="D17" s="3" t="n"/>
      <c r="E17" s="4" t="n"/>
      <c r="F17" s="5" t="n"/>
      <c r="G17" s="12">
        <f>IF(B17="","",IFERROR(VLOOKUP(B17,'Paramètres'!$A$6:$C$105,3,FALSE),30))</f>
        <v/>
      </c>
      <c r="H17" s="13">
        <f>IF(OR(F17="",G17=""),"",F17+G17)</f>
        <v/>
      </c>
      <c r="I17" s="8" t="n"/>
      <c r="J17" s="9" t="n"/>
      <c r="K17" s="14">
        <f>IF(OR(I17="",J17=""),"",I17*J17)</f>
        <v/>
      </c>
      <c r="L17" s="14">
        <f>IF(OR(I17="",J17=""),"",I17+K17)</f>
        <v/>
      </c>
      <c r="M17" s="8" t="n"/>
      <c r="N17" s="14">
        <f>IF(L17="","",MAX(0,L17-IF(M17="",0,M17)))</f>
        <v/>
      </c>
      <c r="O17" s="5" t="n"/>
      <c r="P17" s="12">
        <f>IF(OR(A17="",H17="",L17=""),"",IF(N17=0,"Réglé",IF(TODAY()&gt;H17,IF(M17&gt;0,"Partiellement réglé","En retard"),"À venir")))</f>
        <v/>
      </c>
      <c r="Q17" s="15">
        <f>IF(OR(A17="",H17="",N17=""),"",IF(AND(N17&gt;0,TODAY()&gt;H17),TODAY()-H17,0))</f>
        <v/>
      </c>
      <c r="R17" s="3" t="n"/>
      <c r="S17" s="3" t="n"/>
    </row>
    <row r="18">
      <c r="A18" s="2" t="n"/>
      <c r="B18" s="3" t="n"/>
      <c r="C18" s="3" t="n"/>
      <c r="D18" s="3" t="n"/>
      <c r="E18" s="4" t="n"/>
      <c r="F18" s="5" t="n"/>
      <c r="G18" s="6">
        <f>IF(B18="","",IFERROR(VLOOKUP(B18,'Paramètres'!$A$6:$C$105,3,FALSE),30))</f>
        <v/>
      </c>
      <c r="H18" s="7">
        <f>IF(OR(F18="",G18=""),"",F18+G18)</f>
        <v/>
      </c>
      <c r="I18" s="8" t="n"/>
      <c r="J18" s="9" t="n"/>
      <c r="K18" s="10">
        <f>IF(OR(I18="",J18=""),"",I18*J18)</f>
        <v/>
      </c>
      <c r="L18" s="10">
        <f>IF(OR(I18="",J18=""),"",I18+K18)</f>
        <v/>
      </c>
      <c r="M18" s="8" t="n"/>
      <c r="N18" s="10">
        <f>IF(L18="","",MAX(0,L18-IF(M18="",0,M18)))</f>
        <v/>
      </c>
      <c r="O18" s="5" t="n"/>
      <c r="P18" s="6">
        <f>IF(OR(A18="",H18="",L18=""),"",IF(N18=0,"Réglé",IF(TODAY()&gt;H18,IF(M18&gt;0,"Partiellement réglé","En retard"),"À venir")))</f>
        <v/>
      </c>
      <c r="Q18" s="11">
        <f>IF(OR(A18="",H18="",N18=""),"",IF(AND(N18&gt;0,TODAY()&gt;H18),TODAY()-H18,0))</f>
        <v/>
      </c>
      <c r="R18" s="3" t="n"/>
      <c r="S18" s="3" t="n"/>
    </row>
    <row r="19">
      <c r="A19" s="2" t="n"/>
      <c r="B19" s="3" t="n"/>
      <c r="C19" s="3" t="n"/>
      <c r="D19" s="3" t="n"/>
      <c r="E19" s="4" t="n"/>
      <c r="F19" s="5" t="n"/>
      <c r="G19" s="12">
        <f>IF(B19="","",IFERROR(VLOOKUP(B19,'Paramètres'!$A$6:$C$105,3,FALSE),30))</f>
        <v/>
      </c>
      <c r="H19" s="13">
        <f>IF(OR(F19="",G19=""),"",F19+G19)</f>
        <v/>
      </c>
      <c r="I19" s="8" t="n"/>
      <c r="J19" s="9" t="n"/>
      <c r="K19" s="14">
        <f>IF(OR(I19="",J19=""),"",I19*J19)</f>
        <v/>
      </c>
      <c r="L19" s="14">
        <f>IF(OR(I19="",J19=""),"",I19+K19)</f>
        <v/>
      </c>
      <c r="M19" s="8" t="n"/>
      <c r="N19" s="14">
        <f>IF(L19="","",MAX(0,L19-IF(M19="",0,M19)))</f>
        <v/>
      </c>
      <c r="O19" s="5" t="n"/>
      <c r="P19" s="12">
        <f>IF(OR(A19="",H19="",L19=""),"",IF(N19=0,"Réglé",IF(TODAY()&gt;H19,IF(M19&gt;0,"Partiellement réglé","En retard"),"À venir")))</f>
        <v/>
      </c>
      <c r="Q19" s="15">
        <f>IF(OR(A19="",H19="",N19=""),"",IF(AND(N19&gt;0,TODAY()&gt;H19),TODAY()-H19,0))</f>
        <v/>
      </c>
      <c r="R19" s="3" t="n"/>
      <c r="S19" s="3" t="n"/>
    </row>
    <row r="20">
      <c r="A20" s="2" t="n"/>
      <c r="B20" s="3" t="n"/>
      <c r="C20" s="3" t="n"/>
      <c r="D20" s="3" t="n"/>
      <c r="E20" s="4" t="n"/>
      <c r="F20" s="5" t="n"/>
      <c r="G20" s="6">
        <f>IF(B20="","",IFERROR(VLOOKUP(B20,'Paramètres'!$A$6:$C$105,3,FALSE),30))</f>
        <v/>
      </c>
      <c r="H20" s="7">
        <f>IF(OR(F20="",G20=""),"",F20+G20)</f>
        <v/>
      </c>
      <c r="I20" s="8" t="n"/>
      <c r="J20" s="9" t="n"/>
      <c r="K20" s="10">
        <f>IF(OR(I20="",J20=""),"",I20*J20)</f>
        <v/>
      </c>
      <c r="L20" s="10">
        <f>IF(OR(I20="",J20=""),"",I20+K20)</f>
        <v/>
      </c>
      <c r="M20" s="8" t="n"/>
      <c r="N20" s="10">
        <f>IF(L20="","",MAX(0,L20-IF(M20="",0,M20)))</f>
        <v/>
      </c>
      <c r="O20" s="5" t="n"/>
      <c r="P20" s="6">
        <f>IF(OR(A20="",H20="",L20=""),"",IF(N20=0,"Réglé",IF(TODAY()&gt;H20,IF(M20&gt;0,"Partiellement réglé","En retard"),"À venir")))</f>
        <v/>
      </c>
      <c r="Q20" s="11">
        <f>IF(OR(A20="",H20="",N20=""),"",IF(AND(N20&gt;0,TODAY()&gt;H20),TODAY()-H20,0))</f>
        <v/>
      </c>
      <c r="R20" s="3" t="n"/>
      <c r="S20" s="3" t="n"/>
    </row>
    <row r="21">
      <c r="A21" s="2" t="n"/>
      <c r="B21" s="3" t="n"/>
      <c r="C21" s="3" t="n"/>
      <c r="D21" s="3" t="n"/>
      <c r="E21" s="4" t="n"/>
      <c r="F21" s="5" t="n"/>
      <c r="G21" s="12">
        <f>IF(B21="","",IFERROR(VLOOKUP(B21,'Paramètres'!$A$6:$C$105,3,FALSE),30))</f>
        <v/>
      </c>
      <c r="H21" s="13">
        <f>IF(OR(F21="",G21=""),"",F21+G21)</f>
        <v/>
      </c>
      <c r="I21" s="8" t="n"/>
      <c r="J21" s="9" t="n"/>
      <c r="K21" s="14">
        <f>IF(OR(I21="",J21=""),"",I21*J21)</f>
        <v/>
      </c>
      <c r="L21" s="14">
        <f>IF(OR(I21="",J21=""),"",I21+K21)</f>
        <v/>
      </c>
      <c r="M21" s="8" t="n"/>
      <c r="N21" s="14">
        <f>IF(L21="","",MAX(0,L21-IF(M21="",0,M21)))</f>
        <v/>
      </c>
      <c r="O21" s="5" t="n"/>
      <c r="P21" s="12">
        <f>IF(OR(A21="",H21="",L21=""),"",IF(N21=0,"Réglé",IF(TODAY()&gt;H21,IF(M21&gt;0,"Partiellement réglé","En retard"),"À venir")))</f>
        <v/>
      </c>
      <c r="Q21" s="15">
        <f>IF(OR(A21="",H21="",N21=""),"",IF(AND(N21&gt;0,TODAY()&gt;H21),TODAY()-H21,0))</f>
        <v/>
      </c>
      <c r="R21" s="3" t="n"/>
      <c r="S21" s="3" t="n"/>
    </row>
    <row r="22">
      <c r="A22" s="2" t="n"/>
      <c r="B22" s="3" t="n"/>
      <c r="C22" s="3" t="n"/>
      <c r="D22" s="3" t="n"/>
      <c r="E22" s="4" t="n"/>
      <c r="F22" s="5" t="n"/>
      <c r="G22" s="6">
        <f>IF(B22="","",IFERROR(VLOOKUP(B22,'Paramètres'!$A$6:$C$105,3,FALSE),30))</f>
        <v/>
      </c>
      <c r="H22" s="7">
        <f>IF(OR(F22="",G22=""),"",F22+G22)</f>
        <v/>
      </c>
      <c r="I22" s="8" t="n"/>
      <c r="J22" s="9" t="n"/>
      <c r="K22" s="10">
        <f>IF(OR(I22="",J22=""),"",I22*J22)</f>
        <v/>
      </c>
      <c r="L22" s="10">
        <f>IF(OR(I22="",J22=""),"",I22+K22)</f>
        <v/>
      </c>
      <c r="M22" s="8" t="n"/>
      <c r="N22" s="10">
        <f>IF(L22="","",MAX(0,L22-IF(M22="",0,M22)))</f>
        <v/>
      </c>
      <c r="O22" s="5" t="n"/>
      <c r="P22" s="6">
        <f>IF(OR(A22="",H22="",L22=""),"",IF(N22=0,"Réglé",IF(TODAY()&gt;H22,IF(M22&gt;0,"Partiellement réglé","En retard"),"À venir")))</f>
        <v/>
      </c>
      <c r="Q22" s="11">
        <f>IF(OR(A22="",H22="",N22=""),"",IF(AND(N22&gt;0,TODAY()&gt;H22),TODAY()-H22,0))</f>
        <v/>
      </c>
      <c r="R22" s="3" t="n"/>
      <c r="S22" s="3" t="n"/>
    </row>
    <row r="23">
      <c r="A23" s="2" t="n"/>
      <c r="B23" s="3" t="n"/>
      <c r="C23" s="3" t="n"/>
      <c r="D23" s="3" t="n"/>
      <c r="E23" s="4" t="n"/>
      <c r="F23" s="5" t="n"/>
      <c r="G23" s="12">
        <f>IF(B23="","",IFERROR(VLOOKUP(B23,'Paramètres'!$A$6:$C$105,3,FALSE),30))</f>
        <v/>
      </c>
      <c r="H23" s="13">
        <f>IF(OR(F23="",G23=""),"",F23+G23)</f>
        <v/>
      </c>
      <c r="I23" s="8" t="n"/>
      <c r="J23" s="9" t="n"/>
      <c r="K23" s="14">
        <f>IF(OR(I23="",J23=""),"",I23*J23)</f>
        <v/>
      </c>
      <c r="L23" s="14">
        <f>IF(OR(I23="",J23=""),"",I23+K23)</f>
        <v/>
      </c>
      <c r="M23" s="8" t="n"/>
      <c r="N23" s="14">
        <f>IF(L23="","",MAX(0,L23-IF(M23="",0,M23)))</f>
        <v/>
      </c>
      <c r="O23" s="5" t="n"/>
      <c r="P23" s="12">
        <f>IF(OR(A23="",H23="",L23=""),"",IF(N23=0,"Réglé",IF(TODAY()&gt;H23,IF(M23&gt;0,"Partiellement réglé","En retard"),"À venir")))</f>
        <v/>
      </c>
      <c r="Q23" s="15">
        <f>IF(OR(A23="",H23="",N23=""),"",IF(AND(N23&gt;0,TODAY()&gt;H23),TODAY()-H23,0))</f>
        <v/>
      </c>
      <c r="R23" s="3" t="n"/>
      <c r="S23" s="3" t="n"/>
    </row>
    <row r="24">
      <c r="A24" s="2" t="n"/>
      <c r="B24" s="3" t="n"/>
      <c r="C24" s="3" t="n"/>
      <c r="D24" s="3" t="n"/>
      <c r="E24" s="4" t="n"/>
      <c r="F24" s="5" t="n"/>
      <c r="G24" s="6">
        <f>IF(B24="","",IFERROR(VLOOKUP(B24,'Paramètres'!$A$6:$C$105,3,FALSE),30))</f>
        <v/>
      </c>
      <c r="H24" s="7">
        <f>IF(OR(F24="",G24=""),"",F24+G24)</f>
        <v/>
      </c>
      <c r="I24" s="8" t="n"/>
      <c r="J24" s="9" t="n"/>
      <c r="K24" s="10">
        <f>IF(OR(I24="",J24=""),"",I24*J24)</f>
        <v/>
      </c>
      <c r="L24" s="10">
        <f>IF(OR(I24="",J24=""),"",I24+K24)</f>
        <v/>
      </c>
      <c r="M24" s="8" t="n"/>
      <c r="N24" s="10">
        <f>IF(L24="","",MAX(0,L24-IF(M24="",0,M24)))</f>
        <v/>
      </c>
      <c r="O24" s="5" t="n"/>
      <c r="P24" s="6">
        <f>IF(OR(A24="",H24="",L24=""),"",IF(N24=0,"Réglé",IF(TODAY()&gt;H24,IF(M24&gt;0,"Partiellement réglé","En retard"),"À venir")))</f>
        <v/>
      </c>
      <c r="Q24" s="11">
        <f>IF(OR(A24="",H24="",N24=""),"",IF(AND(N24&gt;0,TODAY()&gt;H24),TODAY()-H24,0))</f>
        <v/>
      </c>
      <c r="R24" s="3" t="n"/>
      <c r="S24" s="3" t="n"/>
    </row>
    <row r="25">
      <c r="A25" s="2" t="n"/>
      <c r="B25" s="3" t="n"/>
      <c r="C25" s="3" t="n"/>
      <c r="D25" s="3" t="n"/>
      <c r="E25" s="4" t="n"/>
      <c r="F25" s="5" t="n"/>
      <c r="G25" s="12">
        <f>IF(B25="","",IFERROR(VLOOKUP(B25,'Paramètres'!$A$6:$C$105,3,FALSE),30))</f>
        <v/>
      </c>
      <c r="H25" s="13">
        <f>IF(OR(F25="",G25=""),"",F25+G25)</f>
        <v/>
      </c>
      <c r="I25" s="8" t="n"/>
      <c r="J25" s="9" t="n"/>
      <c r="K25" s="14">
        <f>IF(OR(I25="",J25=""),"",I25*J25)</f>
        <v/>
      </c>
      <c r="L25" s="14">
        <f>IF(OR(I25="",J25=""),"",I25+K25)</f>
        <v/>
      </c>
      <c r="M25" s="8" t="n"/>
      <c r="N25" s="14">
        <f>IF(L25="","",MAX(0,L25-IF(M25="",0,M25)))</f>
        <v/>
      </c>
      <c r="O25" s="5" t="n"/>
      <c r="P25" s="12">
        <f>IF(OR(A25="",H25="",L25=""),"",IF(N25=0,"Réglé",IF(TODAY()&gt;H25,IF(M25&gt;0,"Partiellement réglé","En retard"),"À venir")))</f>
        <v/>
      </c>
      <c r="Q25" s="15">
        <f>IF(OR(A25="",H25="",N25=""),"",IF(AND(N25&gt;0,TODAY()&gt;H25),TODAY()-H25,0))</f>
        <v/>
      </c>
      <c r="R25" s="3" t="n"/>
      <c r="S25" s="3" t="n"/>
    </row>
    <row r="26">
      <c r="A26" s="2" t="n"/>
      <c r="B26" s="3" t="n"/>
      <c r="C26" s="3" t="n"/>
      <c r="D26" s="3" t="n"/>
      <c r="E26" s="4" t="n"/>
      <c r="F26" s="5" t="n"/>
      <c r="G26" s="6">
        <f>IF(B26="","",IFERROR(VLOOKUP(B26,'Paramètres'!$A$6:$C$105,3,FALSE),30))</f>
        <v/>
      </c>
      <c r="H26" s="7">
        <f>IF(OR(F26="",G26=""),"",F26+G26)</f>
        <v/>
      </c>
      <c r="I26" s="8" t="n"/>
      <c r="J26" s="9" t="n"/>
      <c r="K26" s="10">
        <f>IF(OR(I26="",J26=""),"",I26*J26)</f>
        <v/>
      </c>
      <c r="L26" s="10">
        <f>IF(OR(I26="",J26=""),"",I26+K26)</f>
        <v/>
      </c>
      <c r="M26" s="8" t="n"/>
      <c r="N26" s="10">
        <f>IF(L26="","",MAX(0,L26-IF(M26="",0,M26)))</f>
        <v/>
      </c>
      <c r="O26" s="5" t="n"/>
      <c r="P26" s="6">
        <f>IF(OR(A26="",H26="",L26=""),"",IF(N26=0,"Réglé",IF(TODAY()&gt;H26,IF(M26&gt;0,"Partiellement réglé","En retard"),"À venir")))</f>
        <v/>
      </c>
      <c r="Q26" s="11">
        <f>IF(OR(A26="",H26="",N26=""),"",IF(AND(N26&gt;0,TODAY()&gt;H26),TODAY()-H26,0))</f>
        <v/>
      </c>
      <c r="R26" s="3" t="n"/>
      <c r="S26" s="3" t="n"/>
    </row>
    <row r="27">
      <c r="A27" s="2" t="n"/>
      <c r="B27" s="3" t="n"/>
      <c r="C27" s="3" t="n"/>
      <c r="D27" s="3" t="n"/>
      <c r="E27" s="4" t="n"/>
      <c r="F27" s="5" t="n"/>
      <c r="G27" s="12">
        <f>IF(B27="","",IFERROR(VLOOKUP(B27,'Paramètres'!$A$6:$C$105,3,FALSE),30))</f>
        <v/>
      </c>
      <c r="H27" s="13">
        <f>IF(OR(F27="",G27=""),"",F27+G27)</f>
        <v/>
      </c>
      <c r="I27" s="8" t="n"/>
      <c r="J27" s="9" t="n"/>
      <c r="K27" s="14">
        <f>IF(OR(I27="",J27=""),"",I27*J27)</f>
        <v/>
      </c>
      <c r="L27" s="14">
        <f>IF(OR(I27="",J27=""),"",I27+K27)</f>
        <v/>
      </c>
      <c r="M27" s="8" t="n"/>
      <c r="N27" s="14">
        <f>IF(L27="","",MAX(0,L27-IF(M27="",0,M27)))</f>
        <v/>
      </c>
      <c r="O27" s="5" t="n"/>
      <c r="P27" s="12">
        <f>IF(OR(A27="",H27="",L27=""),"",IF(N27=0,"Réglé",IF(TODAY()&gt;H27,IF(M27&gt;0,"Partiellement réglé","En retard"),"À venir")))</f>
        <v/>
      </c>
      <c r="Q27" s="15">
        <f>IF(OR(A27="",H27="",N27=""),"",IF(AND(N27&gt;0,TODAY()&gt;H27),TODAY()-H27,0))</f>
        <v/>
      </c>
      <c r="R27" s="3" t="n"/>
      <c r="S27" s="3" t="n"/>
    </row>
    <row r="28">
      <c r="A28" s="2" t="n"/>
      <c r="B28" s="3" t="n"/>
      <c r="C28" s="3" t="n"/>
      <c r="D28" s="3" t="n"/>
      <c r="E28" s="4" t="n"/>
      <c r="F28" s="5" t="n"/>
      <c r="G28" s="6">
        <f>IF(B28="","",IFERROR(VLOOKUP(B28,'Paramètres'!$A$6:$C$105,3,FALSE),30))</f>
        <v/>
      </c>
      <c r="H28" s="7">
        <f>IF(OR(F28="",G28=""),"",F28+G28)</f>
        <v/>
      </c>
      <c r="I28" s="8" t="n"/>
      <c r="J28" s="9" t="n"/>
      <c r="K28" s="10">
        <f>IF(OR(I28="",J28=""),"",I28*J28)</f>
        <v/>
      </c>
      <c r="L28" s="10">
        <f>IF(OR(I28="",J28=""),"",I28+K28)</f>
        <v/>
      </c>
      <c r="M28" s="8" t="n"/>
      <c r="N28" s="10">
        <f>IF(L28="","",MAX(0,L28-IF(M28="",0,M28)))</f>
        <v/>
      </c>
      <c r="O28" s="5" t="n"/>
      <c r="P28" s="6">
        <f>IF(OR(A28="",H28="",L28=""),"",IF(N28=0,"Réglé",IF(TODAY()&gt;H28,IF(M28&gt;0,"Partiellement réglé","En retard"),"À venir")))</f>
        <v/>
      </c>
      <c r="Q28" s="11">
        <f>IF(OR(A28="",H28="",N28=""),"",IF(AND(N28&gt;0,TODAY()&gt;H28),TODAY()-H28,0))</f>
        <v/>
      </c>
      <c r="R28" s="3" t="n"/>
      <c r="S28" s="3" t="n"/>
    </row>
    <row r="29">
      <c r="A29" s="2" t="n"/>
      <c r="B29" s="3" t="n"/>
      <c r="C29" s="3" t="n"/>
      <c r="D29" s="3" t="n"/>
      <c r="E29" s="4" t="n"/>
      <c r="F29" s="5" t="n"/>
      <c r="G29" s="12">
        <f>IF(B29="","",IFERROR(VLOOKUP(B29,'Paramètres'!$A$6:$C$105,3,FALSE),30))</f>
        <v/>
      </c>
      <c r="H29" s="13">
        <f>IF(OR(F29="",G29=""),"",F29+G29)</f>
        <v/>
      </c>
      <c r="I29" s="8" t="n"/>
      <c r="J29" s="9" t="n"/>
      <c r="K29" s="14">
        <f>IF(OR(I29="",J29=""),"",I29*J29)</f>
        <v/>
      </c>
      <c r="L29" s="14">
        <f>IF(OR(I29="",J29=""),"",I29+K29)</f>
        <v/>
      </c>
      <c r="M29" s="8" t="n"/>
      <c r="N29" s="14">
        <f>IF(L29="","",MAX(0,L29-IF(M29="",0,M29)))</f>
        <v/>
      </c>
      <c r="O29" s="5" t="n"/>
      <c r="P29" s="12">
        <f>IF(OR(A29="",H29="",L29=""),"",IF(N29=0,"Réglé",IF(TODAY()&gt;H29,IF(M29&gt;0,"Partiellement réglé","En retard"),"À venir")))</f>
        <v/>
      </c>
      <c r="Q29" s="15">
        <f>IF(OR(A29="",H29="",N29=""),"",IF(AND(N29&gt;0,TODAY()&gt;H29),TODAY()-H29,0))</f>
        <v/>
      </c>
      <c r="R29" s="3" t="n"/>
      <c r="S29" s="3" t="n"/>
    </row>
    <row r="30">
      <c r="A30" s="2" t="n"/>
      <c r="B30" s="3" t="n"/>
      <c r="C30" s="3" t="n"/>
      <c r="D30" s="3" t="n"/>
      <c r="E30" s="4" t="n"/>
      <c r="F30" s="5" t="n"/>
      <c r="G30" s="6">
        <f>IF(B30="","",IFERROR(VLOOKUP(B30,'Paramètres'!$A$6:$C$105,3,FALSE),30))</f>
        <v/>
      </c>
      <c r="H30" s="7">
        <f>IF(OR(F30="",G30=""),"",F30+G30)</f>
        <v/>
      </c>
      <c r="I30" s="8" t="n"/>
      <c r="J30" s="9" t="n"/>
      <c r="K30" s="10">
        <f>IF(OR(I30="",J30=""),"",I30*J30)</f>
        <v/>
      </c>
      <c r="L30" s="10">
        <f>IF(OR(I30="",J30=""),"",I30+K30)</f>
        <v/>
      </c>
      <c r="M30" s="8" t="n"/>
      <c r="N30" s="10">
        <f>IF(L30="","",MAX(0,L30-IF(M30="",0,M30)))</f>
        <v/>
      </c>
      <c r="O30" s="5" t="n"/>
      <c r="P30" s="6">
        <f>IF(OR(A30="",H30="",L30=""),"",IF(N30=0,"Réglé",IF(TODAY()&gt;H30,IF(M30&gt;0,"Partiellement réglé","En retard"),"À venir")))</f>
        <v/>
      </c>
      <c r="Q30" s="11">
        <f>IF(OR(A30="",H30="",N30=""),"",IF(AND(N30&gt;0,TODAY()&gt;H30),TODAY()-H30,0))</f>
        <v/>
      </c>
      <c r="R30" s="3" t="n"/>
      <c r="S30" s="3" t="n"/>
    </row>
    <row r="31">
      <c r="A31" s="2" t="n"/>
      <c r="B31" s="3" t="n"/>
      <c r="C31" s="3" t="n"/>
      <c r="D31" s="3" t="n"/>
      <c r="E31" s="4" t="n"/>
      <c r="F31" s="5" t="n"/>
      <c r="G31" s="12">
        <f>IF(B31="","",IFERROR(VLOOKUP(B31,'Paramètres'!$A$6:$C$105,3,FALSE),30))</f>
        <v/>
      </c>
      <c r="H31" s="13">
        <f>IF(OR(F31="",G31=""),"",F31+G31)</f>
        <v/>
      </c>
      <c r="I31" s="8" t="n"/>
      <c r="J31" s="9" t="n"/>
      <c r="K31" s="14">
        <f>IF(OR(I31="",J31=""),"",I31*J31)</f>
        <v/>
      </c>
      <c r="L31" s="14">
        <f>IF(OR(I31="",J31=""),"",I31+K31)</f>
        <v/>
      </c>
      <c r="M31" s="8" t="n"/>
      <c r="N31" s="14">
        <f>IF(L31="","",MAX(0,L31-IF(M31="",0,M31)))</f>
        <v/>
      </c>
      <c r="O31" s="5" t="n"/>
      <c r="P31" s="12">
        <f>IF(OR(A31="",H31="",L31=""),"",IF(N31=0,"Réglé",IF(TODAY()&gt;H31,IF(M31&gt;0,"Partiellement réglé","En retard"),"À venir")))</f>
        <v/>
      </c>
      <c r="Q31" s="15">
        <f>IF(OR(A31="",H31="",N31=""),"",IF(AND(N31&gt;0,TODAY()&gt;H31),TODAY()-H31,0))</f>
        <v/>
      </c>
      <c r="R31" s="3" t="n"/>
      <c r="S31" s="3" t="n"/>
    </row>
    <row r="32">
      <c r="A32" s="2" t="n"/>
      <c r="B32" s="3" t="n"/>
      <c r="C32" s="3" t="n"/>
      <c r="D32" s="3" t="n"/>
      <c r="E32" s="4" t="n"/>
      <c r="F32" s="5" t="n"/>
      <c r="G32" s="6">
        <f>IF(B32="","",IFERROR(VLOOKUP(B32,'Paramètres'!$A$6:$C$105,3,FALSE),30))</f>
        <v/>
      </c>
      <c r="H32" s="7">
        <f>IF(OR(F32="",G32=""),"",F32+G32)</f>
        <v/>
      </c>
      <c r="I32" s="8" t="n"/>
      <c r="J32" s="9" t="n"/>
      <c r="K32" s="10">
        <f>IF(OR(I32="",J32=""),"",I32*J32)</f>
        <v/>
      </c>
      <c r="L32" s="10">
        <f>IF(OR(I32="",J32=""),"",I32+K32)</f>
        <v/>
      </c>
      <c r="M32" s="8" t="n"/>
      <c r="N32" s="10">
        <f>IF(L32="","",MAX(0,L32-IF(M32="",0,M32)))</f>
        <v/>
      </c>
      <c r="O32" s="5" t="n"/>
      <c r="P32" s="6">
        <f>IF(OR(A32="",H32="",L32=""),"",IF(N32=0,"Réglé",IF(TODAY()&gt;H32,IF(M32&gt;0,"Partiellement réglé","En retard"),"À venir")))</f>
        <v/>
      </c>
      <c r="Q32" s="11">
        <f>IF(OR(A32="",H32="",N32=""),"",IF(AND(N32&gt;0,TODAY()&gt;H32),TODAY()-H32,0))</f>
        <v/>
      </c>
      <c r="R32" s="3" t="n"/>
      <c r="S32" s="3" t="n"/>
    </row>
    <row r="33">
      <c r="A33" s="2" t="n"/>
      <c r="B33" s="3" t="n"/>
      <c r="C33" s="3" t="n"/>
      <c r="D33" s="3" t="n"/>
      <c r="E33" s="4" t="n"/>
      <c r="F33" s="5" t="n"/>
      <c r="G33" s="12">
        <f>IF(B33="","",IFERROR(VLOOKUP(B33,'Paramètres'!$A$6:$C$105,3,FALSE),30))</f>
        <v/>
      </c>
      <c r="H33" s="13">
        <f>IF(OR(F33="",G33=""),"",F33+G33)</f>
        <v/>
      </c>
      <c r="I33" s="8" t="n"/>
      <c r="J33" s="9" t="n"/>
      <c r="K33" s="14">
        <f>IF(OR(I33="",J33=""),"",I33*J33)</f>
        <v/>
      </c>
      <c r="L33" s="14">
        <f>IF(OR(I33="",J33=""),"",I33+K33)</f>
        <v/>
      </c>
      <c r="M33" s="8" t="n"/>
      <c r="N33" s="14">
        <f>IF(L33="","",MAX(0,L33-IF(M33="",0,M33)))</f>
        <v/>
      </c>
      <c r="O33" s="5" t="n"/>
      <c r="P33" s="12">
        <f>IF(OR(A33="",H33="",L33=""),"",IF(N33=0,"Réglé",IF(TODAY()&gt;H33,IF(M33&gt;0,"Partiellement réglé","En retard"),"À venir")))</f>
        <v/>
      </c>
      <c r="Q33" s="15">
        <f>IF(OR(A33="",H33="",N33=""),"",IF(AND(N33&gt;0,TODAY()&gt;H33),TODAY()-H33,0))</f>
        <v/>
      </c>
      <c r="R33" s="3" t="n"/>
      <c r="S33" s="3" t="n"/>
    </row>
    <row r="34">
      <c r="A34" s="2" t="n"/>
      <c r="B34" s="3" t="n"/>
      <c r="C34" s="3" t="n"/>
      <c r="D34" s="3" t="n"/>
      <c r="E34" s="4" t="n"/>
      <c r="F34" s="5" t="n"/>
      <c r="G34" s="6">
        <f>IF(B34="","",IFERROR(VLOOKUP(B34,'Paramètres'!$A$6:$C$105,3,FALSE),30))</f>
        <v/>
      </c>
      <c r="H34" s="7">
        <f>IF(OR(F34="",G34=""),"",F34+G34)</f>
        <v/>
      </c>
      <c r="I34" s="8" t="n"/>
      <c r="J34" s="9" t="n"/>
      <c r="K34" s="10">
        <f>IF(OR(I34="",J34=""),"",I34*J34)</f>
        <v/>
      </c>
      <c r="L34" s="10">
        <f>IF(OR(I34="",J34=""),"",I34+K34)</f>
        <v/>
      </c>
      <c r="M34" s="8" t="n"/>
      <c r="N34" s="10">
        <f>IF(L34="","",MAX(0,L34-IF(M34="",0,M34)))</f>
        <v/>
      </c>
      <c r="O34" s="5" t="n"/>
      <c r="P34" s="6">
        <f>IF(OR(A34="",H34="",L34=""),"",IF(N34=0,"Réglé",IF(TODAY()&gt;H34,IF(M34&gt;0,"Partiellement réglé","En retard"),"À venir")))</f>
        <v/>
      </c>
      <c r="Q34" s="11">
        <f>IF(OR(A34="",H34="",N34=""),"",IF(AND(N34&gt;0,TODAY()&gt;H34),TODAY()-H34,0))</f>
        <v/>
      </c>
      <c r="R34" s="3" t="n"/>
      <c r="S34" s="3" t="n"/>
    </row>
    <row r="35">
      <c r="A35" s="2" t="n"/>
      <c r="B35" s="3" t="n"/>
      <c r="C35" s="3" t="n"/>
      <c r="D35" s="3" t="n"/>
      <c r="E35" s="4" t="n"/>
      <c r="F35" s="5" t="n"/>
      <c r="G35" s="12">
        <f>IF(B35="","",IFERROR(VLOOKUP(B35,'Paramètres'!$A$6:$C$105,3,FALSE),30))</f>
        <v/>
      </c>
      <c r="H35" s="13">
        <f>IF(OR(F35="",G35=""),"",F35+G35)</f>
        <v/>
      </c>
      <c r="I35" s="8" t="n"/>
      <c r="J35" s="9" t="n"/>
      <c r="K35" s="14">
        <f>IF(OR(I35="",J35=""),"",I35*J35)</f>
        <v/>
      </c>
      <c r="L35" s="14">
        <f>IF(OR(I35="",J35=""),"",I35+K35)</f>
        <v/>
      </c>
      <c r="M35" s="8" t="n"/>
      <c r="N35" s="14">
        <f>IF(L35="","",MAX(0,L35-IF(M35="",0,M35)))</f>
        <v/>
      </c>
      <c r="O35" s="5" t="n"/>
      <c r="P35" s="12">
        <f>IF(OR(A35="",H35="",L35=""),"",IF(N35=0,"Réglé",IF(TODAY()&gt;H35,IF(M35&gt;0,"Partiellement réglé","En retard"),"À venir")))</f>
        <v/>
      </c>
      <c r="Q35" s="15">
        <f>IF(OR(A35="",H35="",N35=""),"",IF(AND(N35&gt;0,TODAY()&gt;H35),TODAY()-H35,0))</f>
        <v/>
      </c>
      <c r="R35" s="3" t="n"/>
      <c r="S35" s="3" t="n"/>
    </row>
    <row r="36">
      <c r="A36" s="2" t="n"/>
      <c r="B36" s="3" t="n"/>
      <c r="C36" s="3" t="n"/>
      <c r="D36" s="3" t="n"/>
      <c r="E36" s="4" t="n"/>
      <c r="F36" s="5" t="n"/>
      <c r="G36" s="6">
        <f>IF(B36="","",IFERROR(VLOOKUP(B36,'Paramètres'!$A$6:$C$105,3,FALSE),30))</f>
        <v/>
      </c>
      <c r="H36" s="7">
        <f>IF(OR(F36="",G36=""),"",F36+G36)</f>
        <v/>
      </c>
      <c r="I36" s="8" t="n"/>
      <c r="J36" s="9" t="n"/>
      <c r="K36" s="10">
        <f>IF(OR(I36="",J36=""),"",I36*J36)</f>
        <v/>
      </c>
      <c r="L36" s="10">
        <f>IF(OR(I36="",J36=""),"",I36+K36)</f>
        <v/>
      </c>
      <c r="M36" s="8" t="n"/>
      <c r="N36" s="10">
        <f>IF(L36="","",MAX(0,L36-IF(M36="",0,M36)))</f>
        <v/>
      </c>
      <c r="O36" s="5" t="n"/>
      <c r="P36" s="6">
        <f>IF(OR(A36="",H36="",L36=""),"",IF(N36=0,"Réglé",IF(TODAY()&gt;H36,IF(M36&gt;0,"Partiellement réglé","En retard"),"À venir")))</f>
        <v/>
      </c>
      <c r="Q36" s="11">
        <f>IF(OR(A36="",H36="",N36=""),"",IF(AND(N36&gt;0,TODAY()&gt;H36),TODAY()-H36,0))</f>
        <v/>
      </c>
      <c r="R36" s="3" t="n"/>
      <c r="S36" s="3" t="n"/>
    </row>
    <row r="37">
      <c r="A37" s="2" t="n"/>
      <c r="B37" s="3" t="n"/>
      <c r="C37" s="3" t="n"/>
      <c r="D37" s="3" t="n"/>
      <c r="E37" s="4" t="n"/>
      <c r="F37" s="5" t="n"/>
      <c r="G37" s="12">
        <f>IF(B37="","",IFERROR(VLOOKUP(B37,'Paramètres'!$A$6:$C$105,3,FALSE),30))</f>
        <v/>
      </c>
      <c r="H37" s="13">
        <f>IF(OR(F37="",G37=""),"",F37+G37)</f>
        <v/>
      </c>
      <c r="I37" s="8" t="n"/>
      <c r="J37" s="9" t="n"/>
      <c r="K37" s="14">
        <f>IF(OR(I37="",J37=""),"",I37*J37)</f>
        <v/>
      </c>
      <c r="L37" s="14">
        <f>IF(OR(I37="",J37=""),"",I37+K37)</f>
        <v/>
      </c>
      <c r="M37" s="8" t="n"/>
      <c r="N37" s="14">
        <f>IF(L37="","",MAX(0,L37-IF(M37="",0,M37)))</f>
        <v/>
      </c>
      <c r="O37" s="5" t="n"/>
      <c r="P37" s="12">
        <f>IF(OR(A37="",H37="",L37=""),"",IF(N37=0,"Réglé",IF(TODAY()&gt;H37,IF(M37&gt;0,"Partiellement réglé","En retard"),"À venir")))</f>
        <v/>
      </c>
      <c r="Q37" s="15">
        <f>IF(OR(A37="",H37="",N37=""),"",IF(AND(N37&gt;0,TODAY()&gt;H37),TODAY()-H37,0))</f>
        <v/>
      </c>
      <c r="R37" s="3" t="n"/>
      <c r="S37" s="3" t="n"/>
    </row>
    <row r="38">
      <c r="A38" s="2" t="n"/>
      <c r="B38" s="3" t="n"/>
      <c r="C38" s="3" t="n"/>
      <c r="D38" s="3" t="n"/>
      <c r="E38" s="4" t="n"/>
      <c r="F38" s="5" t="n"/>
      <c r="G38" s="6">
        <f>IF(B38="","",IFERROR(VLOOKUP(B38,'Paramètres'!$A$6:$C$105,3,FALSE),30))</f>
        <v/>
      </c>
      <c r="H38" s="7">
        <f>IF(OR(F38="",G38=""),"",F38+G38)</f>
        <v/>
      </c>
      <c r="I38" s="8" t="n"/>
      <c r="J38" s="9" t="n"/>
      <c r="K38" s="10">
        <f>IF(OR(I38="",J38=""),"",I38*J38)</f>
        <v/>
      </c>
      <c r="L38" s="10">
        <f>IF(OR(I38="",J38=""),"",I38+K38)</f>
        <v/>
      </c>
      <c r="M38" s="8" t="n"/>
      <c r="N38" s="10">
        <f>IF(L38="","",MAX(0,L38-IF(M38="",0,M38)))</f>
        <v/>
      </c>
      <c r="O38" s="5" t="n"/>
      <c r="P38" s="6">
        <f>IF(OR(A38="",H38="",L38=""),"",IF(N38=0,"Réglé",IF(TODAY()&gt;H38,IF(M38&gt;0,"Partiellement réglé","En retard"),"À venir")))</f>
        <v/>
      </c>
      <c r="Q38" s="11">
        <f>IF(OR(A38="",H38="",N38=""),"",IF(AND(N38&gt;0,TODAY()&gt;H38),TODAY()-H38,0))</f>
        <v/>
      </c>
      <c r="R38" s="3" t="n"/>
      <c r="S38" s="3" t="n"/>
    </row>
    <row r="39">
      <c r="A39" s="2" t="n"/>
      <c r="B39" s="3" t="n"/>
      <c r="C39" s="3" t="n"/>
      <c r="D39" s="3" t="n"/>
      <c r="E39" s="4" t="n"/>
      <c r="F39" s="5" t="n"/>
      <c r="G39" s="12">
        <f>IF(B39="","",IFERROR(VLOOKUP(B39,'Paramètres'!$A$6:$C$105,3,FALSE),30))</f>
        <v/>
      </c>
      <c r="H39" s="13">
        <f>IF(OR(F39="",G39=""),"",F39+G39)</f>
        <v/>
      </c>
      <c r="I39" s="8" t="n"/>
      <c r="J39" s="9" t="n"/>
      <c r="K39" s="14">
        <f>IF(OR(I39="",J39=""),"",I39*J39)</f>
        <v/>
      </c>
      <c r="L39" s="14">
        <f>IF(OR(I39="",J39=""),"",I39+K39)</f>
        <v/>
      </c>
      <c r="M39" s="8" t="n"/>
      <c r="N39" s="14">
        <f>IF(L39="","",MAX(0,L39-IF(M39="",0,M39)))</f>
        <v/>
      </c>
      <c r="O39" s="5" t="n"/>
      <c r="P39" s="12">
        <f>IF(OR(A39="",H39="",L39=""),"",IF(N39=0,"Réglé",IF(TODAY()&gt;H39,IF(M39&gt;0,"Partiellement réglé","En retard"),"À venir")))</f>
        <v/>
      </c>
      <c r="Q39" s="15">
        <f>IF(OR(A39="",H39="",N39=""),"",IF(AND(N39&gt;0,TODAY()&gt;H39),TODAY()-H39,0))</f>
        <v/>
      </c>
      <c r="R39" s="3" t="n"/>
      <c r="S39" s="3" t="n"/>
    </row>
    <row r="40">
      <c r="A40" s="2" t="n"/>
      <c r="B40" s="3" t="n"/>
      <c r="C40" s="3" t="n"/>
      <c r="D40" s="3" t="n"/>
      <c r="E40" s="4" t="n"/>
      <c r="F40" s="5" t="n"/>
      <c r="G40" s="6">
        <f>IF(B40="","",IFERROR(VLOOKUP(B40,'Paramètres'!$A$6:$C$105,3,FALSE),30))</f>
        <v/>
      </c>
      <c r="H40" s="7">
        <f>IF(OR(F40="",G40=""),"",F40+G40)</f>
        <v/>
      </c>
      <c r="I40" s="8" t="n"/>
      <c r="J40" s="9" t="n"/>
      <c r="K40" s="10">
        <f>IF(OR(I40="",J40=""),"",I40*J40)</f>
        <v/>
      </c>
      <c r="L40" s="10">
        <f>IF(OR(I40="",J40=""),"",I40+K40)</f>
        <v/>
      </c>
      <c r="M40" s="8" t="n"/>
      <c r="N40" s="10">
        <f>IF(L40="","",MAX(0,L40-IF(M40="",0,M40)))</f>
        <v/>
      </c>
      <c r="O40" s="5" t="n"/>
      <c r="P40" s="6">
        <f>IF(OR(A40="",H40="",L40=""),"",IF(N40=0,"Réglé",IF(TODAY()&gt;H40,IF(M40&gt;0,"Partiellement réglé","En retard"),"À venir")))</f>
        <v/>
      </c>
      <c r="Q40" s="11">
        <f>IF(OR(A40="",H40="",N40=""),"",IF(AND(N40&gt;0,TODAY()&gt;H40),TODAY()-H40,0))</f>
        <v/>
      </c>
      <c r="R40" s="3" t="n"/>
      <c r="S40" s="3" t="n"/>
    </row>
    <row r="41">
      <c r="A41" s="2" t="n"/>
      <c r="B41" s="3" t="n"/>
      <c r="C41" s="3" t="n"/>
      <c r="D41" s="3" t="n"/>
      <c r="E41" s="4" t="n"/>
      <c r="F41" s="5" t="n"/>
      <c r="G41" s="12">
        <f>IF(B41="","",IFERROR(VLOOKUP(B41,'Paramètres'!$A$6:$C$105,3,FALSE),30))</f>
        <v/>
      </c>
      <c r="H41" s="13">
        <f>IF(OR(F41="",G41=""),"",F41+G41)</f>
        <v/>
      </c>
      <c r="I41" s="8" t="n"/>
      <c r="J41" s="9" t="n"/>
      <c r="K41" s="14">
        <f>IF(OR(I41="",J41=""),"",I41*J41)</f>
        <v/>
      </c>
      <c r="L41" s="14">
        <f>IF(OR(I41="",J41=""),"",I41+K41)</f>
        <v/>
      </c>
      <c r="M41" s="8" t="n"/>
      <c r="N41" s="14">
        <f>IF(L41="","",MAX(0,L41-IF(M41="",0,M41)))</f>
        <v/>
      </c>
      <c r="O41" s="5" t="n"/>
      <c r="P41" s="12">
        <f>IF(OR(A41="",H41="",L41=""),"",IF(N41=0,"Réglé",IF(TODAY()&gt;H41,IF(M41&gt;0,"Partiellement réglé","En retard"),"À venir")))</f>
        <v/>
      </c>
      <c r="Q41" s="15">
        <f>IF(OR(A41="",H41="",N41=""),"",IF(AND(N41&gt;0,TODAY()&gt;H41),TODAY()-H41,0))</f>
        <v/>
      </c>
      <c r="R41" s="3" t="n"/>
      <c r="S41" s="3" t="n"/>
    </row>
    <row r="42">
      <c r="A42" s="2" t="n"/>
      <c r="B42" s="3" t="n"/>
      <c r="C42" s="3" t="n"/>
      <c r="D42" s="3" t="n"/>
      <c r="E42" s="4" t="n"/>
      <c r="F42" s="5" t="n"/>
      <c r="G42" s="6">
        <f>IF(B42="","",IFERROR(VLOOKUP(B42,'Paramètres'!$A$6:$C$105,3,FALSE),30))</f>
        <v/>
      </c>
      <c r="H42" s="7">
        <f>IF(OR(F42="",G42=""),"",F42+G42)</f>
        <v/>
      </c>
      <c r="I42" s="8" t="n"/>
      <c r="J42" s="9" t="n"/>
      <c r="K42" s="10">
        <f>IF(OR(I42="",J42=""),"",I42*J42)</f>
        <v/>
      </c>
      <c r="L42" s="10">
        <f>IF(OR(I42="",J42=""),"",I42+K42)</f>
        <v/>
      </c>
      <c r="M42" s="8" t="n"/>
      <c r="N42" s="10">
        <f>IF(L42="","",MAX(0,L42-IF(M42="",0,M42)))</f>
        <v/>
      </c>
      <c r="O42" s="5" t="n"/>
      <c r="P42" s="6">
        <f>IF(OR(A42="",H42="",L42=""),"",IF(N42=0,"Réglé",IF(TODAY()&gt;H42,IF(M42&gt;0,"Partiellement réglé","En retard"),"À venir")))</f>
        <v/>
      </c>
      <c r="Q42" s="11">
        <f>IF(OR(A42="",H42="",N42=""),"",IF(AND(N42&gt;0,TODAY()&gt;H42),TODAY()-H42,0))</f>
        <v/>
      </c>
      <c r="R42" s="3" t="n"/>
      <c r="S42" s="3" t="n"/>
    </row>
    <row r="43">
      <c r="A43" s="2" t="n"/>
      <c r="B43" s="3" t="n"/>
      <c r="C43" s="3" t="n"/>
      <c r="D43" s="3" t="n"/>
      <c r="E43" s="4" t="n"/>
      <c r="F43" s="5" t="n"/>
      <c r="G43" s="12">
        <f>IF(B43="","",IFERROR(VLOOKUP(B43,'Paramètres'!$A$6:$C$105,3,FALSE),30))</f>
        <v/>
      </c>
      <c r="H43" s="13">
        <f>IF(OR(F43="",G43=""),"",F43+G43)</f>
        <v/>
      </c>
      <c r="I43" s="8" t="n"/>
      <c r="J43" s="9" t="n"/>
      <c r="K43" s="14">
        <f>IF(OR(I43="",J43=""),"",I43*J43)</f>
        <v/>
      </c>
      <c r="L43" s="14">
        <f>IF(OR(I43="",J43=""),"",I43+K43)</f>
        <v/>
      </c>
      <c r="M43" s="8" t="n"/>
      <c r="N43" s="14">
        <f>IF(L43="","",MAX(0,L43-IF(M43="",0,M43)))</f>
        <v/>
      </c>
      <c r="O43" s="5" t="n"/>
      <c r="P43" s="12">
        <f>IF(OR(A43="",H43="",L43=""),"",IF(N43=0,"Réglé",IF(TODAY()&gt;H43,IF(M43&gt;0,"Partiellement réglé","En retard"),"À venir")))</f>
        <v/>
      </c>
      <c r="Q43" s="15">
        <f>IF(OR(A43="",H43="",N43=""),"",IF(AND(N43&gt;0,TODAY()&gt;H43),TODAY()-H43,0))</f>
        <v/>
      </c>
      <c r="R43" s="3" t="n"/>
      <c r="S43" s="3" t="n"/>
    </row>
    <row r="44">
      <c r="A44" s="2" t="n"/>
      <c r="B44" s="3" t="n"/>
      <c r="C44" s="3" t="n"/>
      <c r="D44" s="3" t="n"/>
      <c r="E44" s="4" t="n"/>
      <c r="F44" s="5" t="n"/>
      <c r="G44" s="6">
        <f>IF(B44="","",IFERROR(VLOOKUP(B44,'Paramètres'!$A$6:$C$105,3,FALSE),30))</f>
        <v/>
      </c>
      <c r="H44" s="7">
        <f>IF(OR(F44="",G44=""),"",F44+G44)</f>
        <v/>
      </c>
      <c r="I44" s="8" t="n"/>
      <c r="J44" s="9" t="n"/>
      <c r="K44" s="10">
        <f>IF(OR(I44="",J44=""),"",I44*J44)</f>
        <v/>
      </c>
      <c r="L44" s="10">
        <f>IF(OR(I44="",J44=""),"",I44+K44)</f>
        <v/>
      </c>
      <c r="M44" s="8" t="n"/>
      <c r="N44" s="10">
        <f>IF(L44="","",MAX(0,L44-IF(M44="",0,M44)))</f>
        <v/>
      </c>
      <c r="O44" s="5" t="n"/>
      <c r="P44" s="6">
        <f>IF(OR(A44="",H44="",L44=""),"",IF(N44=0,"Réglé",IF(TODAY()&gt;H44,IF(M44&gt;0,"Partiellement réglé","En retard"),"À venir")))</f>
        <v/>
      </c>
      <c r="Q44" s="11">
        <f>IF(OR(A44="",H44="",N44=""),"",IF(AND(N44&gt;0,TODAY()&gt;H44),TODAY()-H44,0))</f>
        <v/>
      </c>
      <c r="R44" s="3" t="n"/>
      <c r="S44" s="3" t="n"/>
    </row>
    <row r="45">
      <c r="A45" s="2" t="n"/>
      <c r="B45" s="3" t="n"/>
      <c r="C45" s="3" t="n"/>
      <c r="D45" s="3" t="n"/>
      <c r="E45" s="4" t="n"/>
      <c r="F45" s="5" t="n"/>
      <c r="G45" s="12">
        <f>IF(B45="","",IFERROR(VLOOKUP(B45,'Paramètres'!$A$6:$C$105,3,FALSE),30))</f>
        <v/>
      </c>
      <c r="H45" s="13">
        <f>IF(OR(F45="",G45=""),"",F45+G45)</f>
        <v/>
      </c>
      <c r="I45" s="8" t="n"/>
      <c r="J45" s="9" t="n"/>
      <c r="K45" s="14">
        <f>IF(OR(I45="",J45=""),"",I45*J45)</f>
        <v/>
      </c>
      <c r="L45" s="14">
        <f>IF(OR(I45="",J45=""),"",I45+K45)</f>
        <v/>
      </c>
      <c r="M45" s="8" t="n"/>
      <c r="N45" s="14">
        <f>IF(L45="","",MAX(0,L45-IF(M45="",0,M45)))</f>
        <v/>
      </c>
      <c r="O45" s="5" t="n"/>
      <c r="P45" s="12">
        <f>IF(OR(A45="",H45="",L45=""),"",IF(N45=0,"Réglé",IF(TODAY()&gt;H45,IF(M45&gt;0,"Partiellement réglé","En retard"),"À venir")))</f>
        <v/>
      </c>
      <c r="Q45" s="15">
        <f>IF(OR(A45="",H45="",N45=""),"",IF(AND(N45&gt;0,TODAY()&gt;H45),TODAY()-H45,0))</f>
        <v/>
      </c>
      <c r="R45" s="3" t="n"/>
      <c r="S45" s="3" t="n"/>
    </row>
    <row r="46">
      <c r="A46" s="2" t="n"/>
      <c r="B46" s="3" t="n"/>
      <c r="C46" s="3" t="n"/>
      <c r="D46" s="3" t="n"/>
      <c r="E46" s="4" t="n"/>
      <c r="F46" s="5" t="n"/>
      <c r="G46" s="6">
        <f>IF(B46="","",IFERROR(VLOOKUP(B46,'Paramètres'!$A$6:$C$105,3,FALSE),30))</f>
        <v/>
      </c>
      <c r="H46" s="7">
        <f>IF(OR(F46="",G46=""),"",F46+G46)</f>
        <v/>
      </c>
      <c r="I46" s="8" t="n"/>
      <c r="J46" s="9" t="n"/>
      <c r="K46" s="10">
        <f>IF(OR(I46="",J46=""),"",I46*J46)</f>
        <v/>
      </c>
      <c r="L46" s="10">
        <f>IF(OR(I46="",J46=""),"",I46+K46)</f>
        <v/>
      </c>
      <c r="M46" s="8" t="n"/>
      <c r="N46" s="10">
        <f>IF(L46="","",MAX(0,L46-IF(M46="",0,M46)))</f>
        <v/>
      </c>
      <c r="O46" s="5" t="n"/>
      <c r="P46" s="6">
        <f>IF(OR(A46="",H46="",L46=""),"",IF(N46=0,"Réglé",IF(TODAY()&gt;H46,IF(M46&gt;0,"Partiellement réglé","En retard"),"À venir")))</f>
        <v/>
      </c>
      <c r="Q46" s="11">
        <f>IF(OR(A46="",H46="",N46=""),"",IF(AND(N46&gt;0,TODAY()&gt;H46),TODAY()-H46,0))</f>
        <v/>
      </c>
      <c r="R46" s="3" t="n"/>
      <c r="S46" s="3" t="n"/>
    </row>
    <row r="47">
      <c r="A47" s="2" t="n"/>
      <c r="B47" s="3" t="n"/>
      <c r="C47" s="3" t="n"/>
      <c r="D47" s="3" t="n"/>
      <c r="E47" s="4" t="n"/>
      <c r="F47" s="5" t="n"/>
      <c r="G47" s="12">
        <f>IF(B47="","",IFERROR(VLOOKUP(B47,'Paramètres'!$A$6:$C$105,3,FALSE),30))</f>
        <v/>
      </c>
      <c r="H47" s="13">
        <f>IF(OR(F47="",G47=""),"",F47+G47)</f>
        <v/>
      </c>
      <c r="I47" s="8" t="n"/>
      <c r="J47" s="9" t="n"/>
      <c r="K47" s="14">
        <f>IF(OR(I47="",J47=""),"",I47*J47)</f>
        <v/>
      </c>
      <c r="L47" s="14">
        <f>IF(OR(I47="",J47=""),"",I47+K47)</f>
        <v/>
      </c>
      <c r="M47" s="8" t="n"/>
      <c r="N47" s="14">
        <f>IF(L47="","",MAX(0,L47-IF(M47="",0,M47)))</f>
        <v/>
      </c>
      <c r="O47" s="5" t="n"/>
      <c r="P47" s="12">
        <f>IF(OR(A47="",H47="",L47=""),"",IF(N47=0,"Réglé",IF(TODAY()&gt;H47,IF(M47&gt;0,"Partiellement réglé","En retard"),"À venir")))</f>
        <v/>
      </c>
      <c r="Q47" s="15">
        <f>IF(OR(A47="",H47="",N47=""),"",IF(AND(N47&gt;0,TODAY()&gt;H47),TODAY()-H47,0))</f>
        <v/>
      </c>
      <c r="R47" s="3" t="n"/>
      <c r="S47" s="3" t="n"/>
    </row>
    <row r="48">
      <c r="A48" s="2" t="n"/>
      <c r="B48" s="3" t="n"/>
      <c r="C48" s="3" t="n"/>
      <c r="D48" s="3" t="n"/>
      <c r="E48" s="4" t="n"/>
      <c r="F48" s="5" t="n"/>
      <c r="G48" s="6">
        <f>IF(B48="","",IFERROR(VLOOKUP(B48,'Paramètres'!$A$6:$C$105,3,FALSE),30))</f>
        <v/>
      </c>
      <c r="H48" s="7">
        <f>IF(OR(F48="",G48=""),"",F48+G48)</f>
        <v/>
      </c>
      <c r="I48" s="8" t="n"/>
      <c r="J48" s="9" t="n"/>
      <c r="K48" s="10">
        <f>IF(OR(I48="",J48=""),"",I48*J48)</f>
        <v/>
      </c>
      <c r="L48" s="10">
        <f>IF(OR(I48="",J48=""),"",I48+K48)</f>
        <v/>
      </c>
      <c r="M48" s="8" t="n"/>
      <c r="N48" s="10">
        <f>IF(L48="","",MAX(0,L48-IF(M48="",0,M48)))</f>
        <v/>
      </c>
      <c r="O48" s="5" t="n"/>
      <c r="P48" s="6">
        <f>IF(OR(A48="",H48="",L48=""),"",IF(N48=0,"Réglé",IF(TODAY()&gt;H48,IF(M48&gt;0,"Partiellement réglé","En retard"),"À venir")))</f>
        <v/>
      </c>
      <c r="Q48" s="11">
        <f>IF(OR(A48="",H48="",N48=""),"",IF(AND(N48&gt;0,TODAY()&gt;H48),TODAY()-H48,0))</f>
        <v/>
      </c>
      <c r="R48" s="3" t="n"/>
      <c r="S48" s="3" t="n"/>
    </row>
    <row r="49">
      <c r="A49" s="2" t="n"/>
      <c r="B49" s="3" t="n"/>
      <c r="C49" s="3" t="n"/>
      <c r="D49" s="3" t="n"/>
      <c r="E49" s="4" t="n"/>
      <c r="F49" s="5" t="n"/>
      <c r="G49" s="12">
        <f>IF(B49="","",IFERROR(VLOOKUP(B49,'Paramètres'!$A$6:$C$105,3,FALSE),30))</f>
        <v/>
      </c>
      <c r="H49" s="13">
        <f>IF(OR(F49="",G49=""),"",F49+G49)</f>
        <v/>
      </c>
      <c r="I49" s="8" t="n"/>
      <c r="J49" s="9" t="n"/>
      <c r="K49" s="14">
        <f>IF(OR(I49="",J49=""),"",I49*J49)</f>
        <v/>
      </c>
      <c r="L49" s="14">
        <f>IF(OR(I49="",J49=""),"",I49+K49)</f>
        <v/>
      </c>
      <c r="M49" s="8" t="n"/>
      <c r="N49" s="14">
        <f>IF(L49="","",MAX(0,L49-IF(M49="",0,M49)))</f>
        <v/>
      </c>
      <c r="O49" s="5" t="n"/>
      <c r="P49" s="12">
        <f>IF(OR(A49="",H49="",L49=""),"",IF(N49=0,"Réglé",IF(TODAY()&gt;H49,IF(M49&gt;0,"Partiellement réglé","En retard"),"À venir")))</f>
        <v/>
      </c>
      <c r="Q49" s="15">
        <f>IF(OR(A49="",H49="",N49=""),"",IF(AND(N49&gt;0,TODAY()&gt;H49),TODAY()-H49,0))</f>
        <v/>
      </c>
      <c r="R49" s="3" t="n"/>
      <c r="S49" s="3" t="n"/>
    </row>
    <row r="50">
      <c r="A50" s="2" t="n"/>
      <c r="B50" s="3" t="n"/>
      <c r="C50" s="3" t="n"/>
      <c r="D50" s="3" t="n"/>
      <c r="E50" s="4" t="n"/>
      <c r="F50" s="5" t="n"/>
      <c r="G50" s="6">
        <f>IF(B50="","",IFERROR(VLOOKUP(B50,'Paramètres'!$A$6:$C$105,3,FALSE),30))</f>
        <v/>
      </c>
      <c r="H50" s="7">
        <f>IF(OR(F50="",G50=""),"",F50+G50)</f>
        <v/>
      </c>
      <c r="I50" s="8" t="n"/>
      <c r="J50" s="9" t="n"/>
      <c r="K50" s="10">
        <f>IF(OR(I50="",J50=""),"",I50*J50)</f>
        <v/>
      </c>
      <c r="L50" s="10">
        <f>IF(OR(I50="",J50=""),"",I50+K50)</f>
        <v/>
      </c>
      <c r="M50" s="8" t="n"/>
      <c r="N50" s="10">
        <f>IF(L50="","",MAX(0,L50-IF(M50="",0,M50)))</f>
        <v/>
      </c>
      <c r="O50" s="5" t="n"/>
      <c r="P50" s="6">
        <f>IF(OR(A50="",H50="",L50=""),"",IF(N50=0,"Réglé",IF(TODAY()&gt;H50,IF(M50&gt;0,"Partiellement réglé","En retard"),"À venir")))</f>
        <v/>
      </c>
      <c r="Q50" s="11">
        <f>IF(OR(A50="",H50="",N50=""),"",IF(AND(N50&gt;0,TODAY()&gt;H50),TODAY()-H50,0))</f>
        <v/>
      </c>
      <c r="R50" s="3" t="n"/>
      <c r="S50" s="3" t="n"/>
    </row>
    <row r="51">
      <c r="A51" s="2" t="n"/>
      <c r="B51" s="3" t="n"/>
      <c r="C51" s="3" t="n"/>
      <c r="D51" s="3" t="n"/>
      <c r="E51" s="4" t="n"/>
      <c r="F51" s="5" t="n"/>
      <c r="G51" s="12">
        <f>IF(B51="","",IFERROR(VLOOKUP(B51,'Paramètres'!$A$6:$C$105,3,FALSE),30))</f>
        <v/>
      </c>
      <c r="H51" s="13">
        <f>IF(OR(F51="",G51=""),"",F51+G51)</f>
        <v/>
      </c>
      <c r="I51" s="8" t="n"/>
      <c r="J51" s="9" t="n"/>
      <c r="K51" s="14">
        <f>IF(OR(I51="",J51=""),"",I51*J51)</f>
        <v/>
      </c>
      <c r="L51" s="14">
        <f>IF(OR(I51="",J51=""),"",I51+K51)</f>
        <v/>
      </c>
      <c r="M51" s="8" t="n"/>
      <c r="N51" s="14">
        <f>IF(L51="","",MAX(0,L51-IF(M51="",0,M51)))</f>
        <v/>
      </c>
      <c r="O51" s="5" t="n"/>
      <c r="P51" s="12">
        <f>IF(OR(A51="",H51="",L51=""),"",IF(N51=0,"Réglé",IF(TODAY()&gt;H51,IF(M51&gt;0,"Partiellement réglé","En retard"),"À venir")))</f>
        <v/>
      </c>
      <c r="Q51" s="15">
        <f>IF(OR(A51="",H51="",N51=""),"",IF(AND(N51&gt;0,TODAY()&gt;H51),TODAY()-H51,0))</f>
        <v/>
      </c>
      <c r="R51" s="3" t="n"/>
      <c r="S51" s="3" t="n"/>
    </row>
    <row r="52">
      <c r="A52" s="2" t="n"/>
      <c r="B52" s="3" t="n"/>
      <c r="C52" s="3" t="n"/>
      <c r="D52" s="3" t="n"/>
      <c r="E52" s="4" t="n"/>
      <c r="F52" s="5" t="n"/>
      <c r="G52" s="6">
        <f>IF(B52="","",IFERROR(VLOOKUP(B52,'Paramètres'!$A$6:$C$105,3,FALSE),30))</f>
        <v/>
      </c>
      <c r="H52" s="7">
        <f>IF(OR(F52="",G52=""),"",F52+G52)</f>
        <v/>
      </c>
      <c r="I52" s="8" t="n"/>
      <c r="J52" s="9" t="n"/>
      <c r="K52" s="10">
        <f>IF(OR(I52="",J52=""),"",I52*J52)</f>
        <v/>
      </c>
      <c r="L52" s="10">
        <f>IF(OR(I52="",J52=""),"",I52+K52)</f>
        <v/>
      </c>
      <c r="M52" s="8" t="n"/>
      <c r="N52" s="10">
        <f>IF(L52="","",MAX(0,L52-IF(M52="",0,M52)))</f>
        <v/>
      </c>
      <c r="O52" s="5" t="n"/>
      <c r="P52" s="6">
        <f>IF(OR(A52="",H52="",L52=""),"",IF(N52=0,"Réglé",IF(TODAY()&gt;H52,IF(M52&gt;0,"Partiellement réglé","En retard"),"À venir")))</f>
        <v/>
      </c>
      <c r="Q52" s="11">
        <f>IF(OR(A52="",H52="",N52=""),"",IF(AND(N52&gt;0,TODAY()&gt;H52),TODAY()-H52,0))</f>
        <v/>
      </c>
      <c r="R52" s="3" t="n"/>
      <c r="S52" s="3" t="n"/>
    </row>
    <row r="53">
      <c r="A53" s="2" t="n"/>
      <c r="B53" s="3" t="n"/>
      <c r="C53" s="3" t="n"/>
      <c r="D53" s="3" t="n"/>
      <c r="E53" s="4" t="n"/>
      <c r="F53" s="5" t="n"/>
      <c r="G53" s="12">
        <f>IF(B53="","",IFERROR(VLOOKUP(B53,'Paramètres'!$A$6:$C$105,3,FALSE),30))</f>
        <v/>
      </c>
      <c r="H53" s="13">
        <f>IF(OR(F53="",G53=""),"",F53+G53)</f>
        <v/>
      </c>
      <c r="I53" s="8" t="n"/>
      <c r="J53" s="9" t="n"/>
      <c r="K53" s="14">
        <f>IF(OR(I53="",J53=""),"",I53*J53)</f>
        <v/>
      </c>
      <c r="L53" s="14">
        <f>IF(OR(I53="",J53=""),"",I53+K53)</f>
        <v/>
      </c>
      <c r="M53" s="8" t="n"/>
      <c r="N53" s="14">
        <f>IF(L53="","",MAX(0,L53-IF(M53="",0,M53)))</f>
        <v/>
      </c>
      <c r="O53" s="5" t="n"/>
      <c r="P53" s="12">
        <f>IF(OR(A53="",H53="",L53=""),"",IF(N53=0,"Réglé",IF(TODAY()&gt;H53,IF(M53&gt;0,"Partiellement réglé","En retard"),"À venir")))</f>
        <v/>
      </c>
      <c r="Q53" s="15">
        <f>IF(OR(A53="",H53="",N53=""),"",IF(AND(N53&gt;0,TODAY()&gt;H53),TODAY()-H53,0))</f>
        <v/>
      </c>
      <c r="R53" s="3" t="n"/>
      <c r="S53" s="3" t="n"/>
    </row>
    <row r="54">
      <c r="A54" s="2" t="n"/>
      <c r="B54" s="3" t="n"/>
      <c r="C54" s="3" t="n"/>
      <c r="D54" s="3" t="n"/>
      <c r="E54" s="4" t="n"/>
      <c r="F54" s="5" t="n"/>
      <c r="G54" s="6">
        <f>IF(B54="","",IFERROR(VLOOKUP(B54,'Paramètres'!$A$6:$C$105,3,FALSE),30))</f>
        <v/>
      </c>
      <c r="H54" s="7">
        <f>IF(OR(F54="",G54=""),"",F54+G54)</f>
        <v/>
      </c>
      <c r="I54" s="8" t="n"/>
      <c r="J54" s="9" t="n"/>
      <c r="K54" s="10">
        <f>IF(OR(I54="",J54=""),"",I54*J54)</f>
        <v/>
      </c>
      <c r="L54" s="10">
        <f>IF(OR(I54="",J54=""),"",I54+K54)</f>
        <v/>
      </c>
      <c r="M54" s="8" t="n"/>
      <c r="N54" s="10">
        <f>IF(L54="","",MAX(0,L54-IF(M54="",0,M54)))</f>
        <v/>
      </c>
      <c r="O54" s="5" t="n"/>
      <c r="P54" s="6">
        <f>IF(OR(A54="",H54="",L54=""),"",IF(N54=0,"Réglé",IF(TODAY()&gt;H54,IF(M54&gt;0,"Partiellement réglé","En retard"),"À venir")))</f>
        <v/>
      </c>
      <c r="Q54" s="11">
        <f>IF(OR(A54="",H54="",N54=""),"",IF(AND(N54&gt;0,TODAY()&gt;H54),TODAY()-H54,0))</f>
        <v/>
      </c>
      <c r="R54" s="3" t="n"/>
      <c r="S54" s="3" t="n"/>
    </row>
    <row r="55">
      <c r="A55" s="2" t="n"/>
      <c r="B55" s="3" t="n"/>
      <c r="C55" s="3" t="n"/>
      <c r="D55" s="3" t="n"/>
      <c r="E55" s="4" t="n"/>
      <c r="F55" s="5" t="n"/>
      <c r="G55" s="12">
        <f>IF(B55="","",IFERROR(VLOOKUP(B55,'Paramètres'!$A$6:$C$105,3,FALSE),30))</f>
        <v/>
      </c>
      <c r="H55" s="13">
        <f>IF(OR(F55="",G55=""),"",F55+G55)</f>
        <v/>
      </c>
      <c r="I55" s="8" t="n"/>
      <c r="J55" s="9" t="n"/>
      <c r="K55" s="14">
        <f>IF(OR(I55="",J55=""),"",I55*J55)</f>
        <v/>
      </c>
      <c r="L55" s="14">
        <f>IF(OR(I55="",J55=""),"",I55+K55)</f>
        <v/>
      </c>
      <c r="M55" s="8" t="n"/>
      <c r="N55" s="14">
        <f>IF(L55="","",MAX(0,L55-IF(M55="",0,M55)))</f>
        <v/>
      </c>
      <c r="O55" s="5" t="n"/>
      <c r="P55" s="12">
        <f>IF(OR(A55="",H55="",L55=""),"",IF(N55=0,"Réglé",IF(TODAY()&gt;H55,IF(M55&gt;0,"Partiellement réglé","En retard"),"À venir")))</f>
        <v/>
      </c>
      <c r="Q55" s="15">
        <f>IF(OR(A55="",H55="",N55=""),"",IF(AND(N55&gt;0,TODAY()&gt;H55),TODAY()-H55,0))</f>
        <v/>
      </c>
      <c r="R55" s="3" t="n"/>
      <c r="S55" s="3" t="n"/>
    </row>
    <row r="56">
      <c r="A56" s="2" t="n"/>
      <c r="B56" s="3" t="n"/>
      <c r="C56" s="3" t="n"/>
      <c r="D56" s="3" t="n"/>
      <c r="E56" s="4" t="n"/>
      <c r="F56" s="5" t="n"/>
      <c r="G56" s="6">
        <f>IF(B56="","",IFERROR(VLOOKUP(B56,'Paramètres'!$A$6:$C$105,3,FALSE),30))</f>
        <v/>
      </c>
      <c r="H56" s="7">
        <f>IF(OR(F56="",G56=""),"",F56+G56)</f>
        <v/>
      </c>
      <c r="I56" s="8" t="n"/>
      <c r="J56" s="9" t="n"/>
      <c r="K56" s="10">
        <f>IF(OR(I56="",J56=""),"",I56*J56)</f>
        <v/>
      </c>
      <c r="L56" s="10">
        <f>IF(OR(I56="",J56=""),"",I56+K56)</f>
        <v/>
      </c>
      <c r="M56" s="8" t="n"/>
      <c r="N56" s="10">
        <f>IF(L56="","",MAX(0,L56-IF(M56="",0,M56)))</f>
        <v/>
      </c>
      <c r="O56" s="5" t="n"/>
      <c r="P56" s="6">
        <f>IF(OR(A56="",H56="",L56=""),"",IF(N56=0,"Réglé",IF(TODAY()&gt;H56,IF(M56&gt;0,"Partiellement réglé","En retard"),"À venir")))</f>
        <v/>
      </c>
      <c r="Q56" s="11">
        <f>IF(OR(A56="",H56="",N56=""),"",IF(AND(N56&gt;0,TODAY()&gt;H56),TODAY()-H56,0))</f>
        <v/>
      </c>
      <c r="R56" s="3" t="n"/>
      <c r="S56" s="3" t="n"/>
    </row>
    <row r="57">
      <c r="A57" s="2" t="n"/>
      <c r="B57" s="3" t="n"/>
      <c r="C57" s="3" t="n"/>
      <c r="D57" s="3" t="n"/>
      <c r="E57" s="4" t="n"/>
      <c r="F57" s="5" t="n"/>
      <c r="G57" s="12">
        <f>IF(B57="","",IFERROR(VLOOKUP(B57,'Paramètres'!$A$6:$C$105,3,FALSE),30))</f>
        <v/>
      </c>
      <c r="H57" s="13">
        <f>IF(OR(F57="",G57=""),"",F57+G57)</f>
        <v/>
      </c>
      <c r="I57" s="8" t="n"/>
      <c r="J57" s="9" t="n"/>
      <c r="K57" s="14">
        <f>IF(OR(I57="",J57=""),"",I57*J57)</f>
        <v/>
      </c>
      <c r="L57" s="14">
        <f>IF(OR(I57="",J57=""),"",I57+K57)</f>
        <v/>
      </c>
      <c r="M57" s="8" t="n"/>
      <c r="N57" s="14">
        <f>IF(L57="","",MAX(0,L57-IF(M57="",0,M57)))</f>
        <v/>
      </c>
      <c r="O57" s="5" t="n"/>
      <c r="P57" s="12">
        <f>IF(OR(A57="",H57="",L57=""),"",IF(N57=0,"Réglé",IF(TODAY()&gt;H57,IF(M57&gt;0,"Partiellement réglé","En retard"),"À venir")))</f>
        <v/>
      </c>
      <c r="Q57" s="15">
        <f>IF(OR(A57="",H57="",N57=""),"",IF(AND(N57&gt;0,TODAY()&gt;H57),TODAY()-H57,0))</f>
        <v/>
      </c>
      <c r="R57" s="3" t="n"/>
      <c r="S57" s="3" t="n"/>
    </row>
    <row r="58">
      <c r="A58" s="2" t="n"/>
      <c r="B58" s="3" t="n"/>
      <c r="C58" s="3" t="n"/>
      <c r="D58" s="3" t="n"/>
      <c r="E58" s="4" t="n"/>
      <c r="F58" s="5" t="n"/>
      <c r="G58" s="6">
        <f>IF(B58="","",IFERROR(VLOOKUP(B58,'Paramètres'!$A$6:$C$105,3,FALSE),30))</f>
        <v/>
      </c>
      <c r="H58" s="7">
        <f>IF(OR(F58="",G58=""),"",F58+G58)</f>
        <v/>
      </c>
      <c r="I58" s="8" t="n"/>
      <c r="J58" s="9" t="n"/>
      <c r="K58" s="10">
        <f>IF(OR(I58="",J58=""),"",I58*J58)</f>
        <v/>
      </c>
      <c r="L58" s="10">
        <f>IF(OR(I58="",J58=""),"",I58+K58)</f>
        <v/>
      </c>
      <c r="M58" s="8" t="n"/>
      <c r="N58" s="10">
        <f>IF(L58="","",MAX(0,L58-IF(M58="",0,M58)))</f>
        <v/>
      </c>
      <c r="O58" s="5" t="n"/>
      <c r="P58" s="6">
        <f>IF(OR(A58="",H58="",L58=""),"",IF(N58=0,"Réglé",IF(TODAY()&gt;H58,IF(M58&gt;0,"Partiellement réglé","En retard"),"À venir")))</f>
        <v/>
      </c>
      <c r="Q58" s="11">
        <f>IF(OR(A58="",H58="",N58=""),"",IF(AND(N58&gt;0,TODAY()&gt;H58),TODAY()-H58,0))</f>
        <v/>
      </c>
      <c r="R58" s="3" t="n"/>
      <c r="S58" s="3" t="n"/>
    </row>
    <row r="59">
      <c r="A59" s="2" t="n"/>
      <c r="B59" s="3" t="n"/>
      <c r="C59" s="3" t="n"/>
      <c r="D59" s="3" t="n"/>
      <c r="E59" s="4" t="n"/>
      <c r="F59" s="5" t="n"/>
      <c r="G59" s="12">
        <f>IF(B59="","",IFERROR(VLOOKUP(B59,'Paramètres'!$A$6:$C$105,3,FALSE),30))</f>
        <v/>
      </c>
      <c r="H59" s="13">
        <f>IF(OR(F59="",G59=""),"",F59+G59)</f>
        <v/>
      </c>
      <c r="I59" s="8" t="n"/>
      <c r="J59" s="9" t="n"/>
      <c r="K59" s="14">
        <f>IF(OR(I59="",J59=""),"",I59*J59)</f>
        <v/>
      </c>
      <c r="L59" s="14">
        <f>IF(OR(I59="",J59=""),"",I59+K59)</f>
        <v/>
      </c>
      <c r="M59" s="8" t="n"/>
      <c r="N59" s="14">
        <f>IF(L59="","",MAX(0,L59-IF(M59="",0,M59)))</f>
        <v/>
      </c>
      <c r="O59" s="5" t="n"/>
      <c r="P59" s="12">
        <f>IF(OR(A59="",H59="",L59=""),"",IF(N59=0,"Réglé",IF(TODAY()&gt;H59,IF(M59&gt;0,"Partiellement réglé","En retard"),"À venir")))</f>
        <v/>
      </c>
      <c r="Q59" s="15">
        <f>IF(OR(A59="",H59="",N59=""),"",IF(AND(N59&gt;0,TODAY()&gt;H59),TODAY()-H59,0))</f>
        <v/>
      </c>
      <c r="R59" s="3" t="n"/>
      <c r="S59" s="3" t="n"/>
    </row>
    <row r="60">
      <c r="A60" s="2" t="n"/>
      <c r="B60" s="3" t="n"/>
      <c r="C60" s="3" t="n"/>
      <c r="D60" s="3" t="n"/>
      <c r="E60" s="4" t="n"/>
      <c r="F60" s="5" t="n"/>
      <c r="G60" s="6">
        <f>IF(B60="","",IFERROR(VLOOKUP(B60,'Paramètres'!$A$6:$C$105,3,FALSE),30))</f>
        <v/>
      </c>
      <c r="H60" s="7">
        <f>IF(OR(F60="",G60=""),"",F60+G60)</f>
        <v/>
      </c>
      <c r="I60" s="8" t="n"/>
      <c r="J60" s="9" t="n"/>
      <c r="K60" s="10">
        <f>IF(OR(I60="",J60=""),"",I60*J60)</f>
        <v/>
      </c>
      <c r="L60" s="10">
        <f>IF(OR(I60="",J60=""),"",I60+K60)</f>
        <v/>
      </c>
      <c r="M60" s="8" t="n"/>
      <c r="N60" s="10">
        <f>IF(L60="","",MAX(0,L60-IF(M60="",0,M60)))</f>
        <v/>
      </c>
      <c r="O60" s="5" t="n"/>
      <c r="P60" s="6">
        <f>IF(OR(A60="",H60="",L60=""),"",IF(N60=0,"Réglé",IF(TODAY()&gt;H60,IF(M60&gt;0,"Partiellement réglé","En retard"),"À venir")))</f>
        <v/>
      </c>
      <c r="Q60" s="11">
        <f>IF(OR(A60="",H60="",N60=""),"",IF(AND(N60&gt;0,TODAY()&gt;H60),TODAY()-H60,0))</f>
        <v/>
      </c>
      <c r="R60" s="3" t="n"/>
      <c r="S60" s="3" t="n"/>
    </row>
    <row r="61">
      <c r="A61" s="2" t="n"/>
      <c r="B61" s="3" t="n"/>
      <c r="C61" s="3" t="n"/>
      <c r="D61" s="3" t="n"/>
      <c r="E61" s="4" t="n"/>
      <c r="F61" s="5" t="n"/>
      <c r="G61" s="12">
        <f>IF(B61="","",IFERROR(VLOOKUP(B61,'Paramètres'!$A$6:$C$105,3,FALSE),30))</f>
        <v/>
      </c>
      <c r="H61" s="13">
        <f>IF(OR(F61="",G61=""),"",F61+G61)</f>
        <v/>
      </c>
      <c r="I61" s="8" t="n"/>
      <c r="J61" s="9" t="n"/>
      <c r="K61" s="14">
        <f>IF(OR(I61="",J61=""),"",I61*J61)</f>
        <v/>
      </c>
      <c r="L61" s="14">
        <f>IF(OR(I61="",J61=""),"",I61+K61)</f>
        <v/>
      </c>
      <c r="M61" s="8" t="n"/>
      <c r="N61" s="14">
        <f>IF(L61="","",MAX(0,L61-IF(M61="",0,M61)))</f>
        <v/>
      </c>
      <c r="O61" s="5" t="n"/>
      <c r="P61" s="12">
        <f>IF(OR(A61="",H61="",L61=""),"",IF(N61=0,"Réglé",IF(TODAY()&gt;H61,IF(M61&gt;0,"Partiellement réglé","En retard"),"À venir")))</f>
        <v/>
      </c>
      <c r="Q61" s="15">
        <f>IF(OR(A61="",H61="",N61=""),"",IF(AND(N61&gt;0,TODAY()&gt;H61),TODAY()-H61,0))</f>
        <v/>
      </c>
      <c r="R61" s="3" t="n"/>
      <c r="S61" s="3" t="n"/>
    </row>
    <row r="62">
      <c r="A62" s="2" t="n"/>
      <c r="B62" s="3" t="n"/>
      <c r="C62" s="3" t="n"/>
      <c r="D62" s="3" t="n"/>
      <c r="E62" s="4" t="n"/>
      <c r="F62" s="5" t="n"/>
      <c r="G62" s="6">
        <f>IF(B62="","",IFERROR(VLOOKUP(B62,'Paramètres'!$A$6:$C$105,3,FALSE),30))</f>
        <v/>
      </c>
      <c r="H62" s="7">
        <f>IF(OR(F62="",G62=""),"",F62+G62)</f>
        <v/>
      </c>
      <c r="I62" s="8" t="n"/>
      <c r="J62" s="9" t="n"/>
      <c r="K62" s="10">
        <f>IF(OR(I62="",J62=""),"",I62*J62)</f>
        <v/>
      </c>
      <c r="L62" s="10">
        <f>IF(OR(I62="",J62=""),"",I62+K62)</f>
        <v/>
      </c>
      <c r="M62" s="8" t="n"/>
      <c r="N62" s="10">
        <f>IF(L62="","",MAX(0,L62-IF(M62="",0,M62)))</f>
        <v/>
      </c>
      <c r="O62" s="5" t="n"/>
      <c r="P62" s="6">
        <f>IF(OR(A62="",H62="",L62=""),"",IF(N62=0,"Réglé",IF(TODAY()&gt;H62,IF(M62&gt;0,"Partiellement réglé","En retard"),"À venir")))</f>
        <v/>
      </c>
      <c r="Q62" s="11">
        <f>IF(OR(A62="",H62="",N62=""),"",IF(AND(N62&gt;0,TODAY()&gt;H62),TODAY()-H62,0))</f>
        <v/>
      </c>
      <c r="R62" s="3" t="n"/>
      <c r="S62" s="3" t="n"/>
    </row>
    <row r="63">
      <c r="A63" s="2" t="n"/>
      <c r="B63" s="3" t="n"/>
      <c r="C63" s="3" t="n"/>
      <c r="D63" s="3" t="n"/>
      <c r="E63" s="4" t="n"/>
      <c r="F63" s="5" t="n"/>
      <c r="G63" s="12">
        <f>IF(B63="","",IFERROR(VLOOKUP(B63,'Paramètres'!$A$6:$C$105,3,FALSE),30))</f>
        <v/>
      </c>
      <c r="H63" s="13">
        <f>IF(OR(F63="",G63=""),"",F63+G63)</f>
        <v/>
      </c>
      <c r="I63" s="8" t="n"/>
      <c r="J63" s="9" t="n"/>
      <c r="K63" s="14">
        <f>IF(OR(I63="",J63=""),"",I63*J63)</f>
        <v/>
      </c>
      <c r="L63" s="14">
        <f>IF(OR(I63="",J63=""),"",I63+K63)</f>
        <v/>
      </c>
      <c r="M63" s="8" t="n"/>
      <c r="N63" s="14">
        <f>IF(L63="","",MAX(0,L63-IF(M63="",0,M63)))</f>
        <v/>
      </c>
      <c r="O63" s="5" t="n"/>
      <c r="P63" s="12">
        <f>IF(OR(A63="",H63="",L63=""),"",IF(N63=0,"Réglé",IF(TODAY()&gt;H63,IF(M63&gt;0,"Partiellement réglé","En retard"),"À venir")))</f>
        <v/>
      </c>
      <c r="Q63" s="15">
        <f>IF(OR(A63="",H63="",N63=""),"",IF(AND(N63&gt;0,TODAY()&gt;H63),TODAY()-H63,0))</f>
        <v/>
      </c>
      <c r="R63" s="3" t="n"/>
      <c r="S63" s="3" t="n"/>
    </row>
    <row r="64">
      <c r="A64" s="2" t="n"/>
      <c r="B64" s="3" t="n"/>
      <c r="C64" s="3" t="n"/>
      <c r="D64" s="3" t="n"/>
      <c r="E64" s="4" t="n"/>
      <c r="F64" s="5" t="n"/>
      <c r="G64" s="6">
        <f>IF(B64="","",IFERROR(VLOOKUP(B64,'Paramètres'!$A$6:$C$105,3,FALSE),30))</f>
        <v/>
      </c>
      <c r="H64" s="7">
        <f>IF(OR(F64="",G64=""),"",F64+G64)</f>
        <v/>
      </c>
      <c r="I64" s="8" t="n"/>
      <c r="J64" s="9" t="n"/>
      <c r="K64" s="10">
        <f>IF(OR(I64="",J64=""),"",I64*J64)</f>
        <v/>
      </c>
      <c r="L64" s="10">
        <f>IF(OR(I64="",J64=""),"",I64+K64)</f>
        <v/>
      </c>
      <c r="M64" s="8" t="n"/>
      <c r="N64" s="10">
        <f>IF(L64="","",MAX(0,L64-IF(M64="",0,M64)))</f>
        <v/>
      </c>
      <c r="O64" s="5" t="n"/>
      <c r="P64" s="6">
        <f>IF(OR(A64="",H64="",L64=""),"",IF(N64=0,"Réglé",IF(TODAY()&gt;H64,IF(M64&gt;0,"Partiellement réglé","En retard"),"À venir")))</f>
        <v/>
      </c>
      <c r="Q64" s="11">
        <f>IF(OR(A64="",H64="",N64=""),"",IF(AND(N64&gt;0,TODAY()&gt;H64),TODAY()-H64,0))</f>
        <v/>
      </c>
      <c r="R64" s="3" t="n"/>
      <c r="S64" s="3" t="n"/>
    </row>
    <row r="65">
      <c r="A65" s="2" t="n"/>
      <c r="B65" s="3" t="n"/>
      <c r="C65" s="3" t="n"/>
      <c r="D65" s="3" t="n"/>
      <c r="E65" s="4" t="n"/>
      <c r="F65" s="5" t="n"/>
      <c r="G65" s="12">
        <f>IF(B65="","",IFERROR(VLOOKUP(B65,'Paramètres'!$A$6:$C$105,3,FALSE),30))</f>
        <v/>
      </c>
      <c r="H65" s="13">
        <f>IF(OR(F65="",G65=""),"",F65+G65)</f>
        <v/>
      </c>
      <c r="I65" s="8" t="n"/>
      <c r="J65" s="9" t="n"/>
      <c r="K65" s="14">
        <f>IF(OR(I65="",J65=""),"",I65*J65)</f>
        <v/>
      </c>
      <c r="L65" s="14">
        <f>IF(OR(I65="",J65=""),"",I65+K65)</f>
        <v/>
      </c>
      <c r="M65" s="8" t="n"/>
      <c r="N65" s="14">
        <f>IF(L65="","",MAX(0,L65-IF(M65="",0,M65)))</f>
        <v/>
      </c>
      <c r="O65" s="5" t="n"/>
      <c r="P65" s="12">
        <f>IF(OR(A65="",H65="",L65=""),"",IF(N65=0,"Réglé",IF(TODAY()&gt;H65,IF(M65&gt;0,"Partiellement réglé","En retard"),"À venir")))</f>
        <v/>
      </c>
      <c r="Q65" s="15">
        <f>IF(OR(A65="",H65="",N65=""),"",IF(AND(N65&gt;0,TODAY()&gt;H65),TODAY()-H65,0))</f>
        <v/>
      </c>
      <c r="R65" s="3" t="n"/>
      <c r="S65" s="3" t="n"/>
    </row>
    <row r="66">
      <c r="A66" s="2" t="n"/>
      <c r="B66" s="3" t="n"/>
      <c r="C66" s="3" t="n"/>
      <c r="D66" s="3" t="n"/>
      <c r="E66" s="4" t="n"/>
      <c r="F66" s="5" t="n"/>
      <c r="G66" s="6">
        <f>IF(B66="","",IFERROR(VLOOKUP(B66,'Paramètres'!$A$6:$C$105,3,FALSE),30))</f>
        <v/>
      </c>
      <c r="H66" s="7">
        <f>IF(OR(F66="",G66=""),"",F66+G66)</f>
        <v/>
      </c>
      <c r="I66" s="8" t="n"/>
      <c r="J66" s="9" t="n"/>
      <c r="K66" s="10">
        <f>IF(OR(I66="",J66=""),"",I66*J66)</f>
        <v/>
      </c>
      <c r="L66" s="10">
        <f>IF(OR(I66="",J66=""),"",I66+K66)</f>
        <v/>
      </c>
      <c r="M66" s="8" t="n"/>
      <c r="N66" s="10">
        <f>IF(L66="","",MAX(0,L66-IF(M66="",0,M66)))</f>
        <v/>
      </c>
      <c r="O66" s="5" t="n"/>
      <c r="P66" s="6">
        <f>IF(OR(A66="",H66="",L66=""),"",IF(N66=0,"Réglé",IF(TODAY()&gt;H66,IF(M66&gt;0,"Partiellement réglé","En retard"),"À venir")))</f>
        <v/>
      </c>
      <c r="Q66" s="11">
        <f>IF(OR(A66="",H66="",N66=""),"",IF(AND(N66&gt;0,TODAY()&gt;H66),TODAY()-H66,0))</f>
        <v/>
      </c>
      <c r="R66" s="3" t="n"/>
      <c r="S66" s="3" t="n"/>
    </row>
    <row r="67">
      <c r="A67" s="2" t="n"/>
      <c r="B67" s="3" t="n"/>
      <c r="C67" s="3" t="n"/>
      <c r="D67" s="3" t="n"/>
      <c r="E67" s="4" t="n"/>
      <c r="F67" s="5" t="n"/>
      <c r="G67" s="12">
        <f>IF(B67="","",IFERROR(VLOOKUP(B67,'Paramètres'!$A$6:$C$105,3,FALSE),30))</f>
        <v/>
      </c>
      <c r="H67" s="13">
        <f>IF(OR(F67="",G67=""),"",F67+G67)</f>
        <v/>
      </c>
      <c r="I67" s="8" t="n"/>
      <c r="J67" s="9" t="n"/>
      <c r="K67" s="14">
        <f>IF(OR(I67="",J67=""),"",I67*J67)</f>
        <v/>
      </c>
      <c r="L67" s="14">
        <f>IF(OR(I67="",J67=""),"",I67+K67)</f>
        <v/>
      </c>
      <c r="M67" s="8" t="n"/>
      <c r="N67" s="14">
        <f>IF(L67="","",MAX(0,L67-IF(M67="",0,M67)))</f>
        <v/>
      </c>
      <c r="O67" s="5" t="n"/>
      <c r="P67" s="12">
        <f>IF(OR(A67="",H67="",L67=""),"",IF(N67=0,"Réglé",IF(TODAY()&gt;H67,IF(M67&gt;0,"Partiellement réglé","En retard"),"À venir")))</f>
        <v/>
      </c>
      <c r="Q67" s="15">
        <f>IF(OR(A67="",H67="",N67=""),"",IF(AND(N67&gt;0,TODAY()&gt;H67),TODAY()-H67,0))</f>
        <v/>
      </c>
      <c r="R67" s="3" t="n"/>
      <c r="S67" s="3" t="n"/>
    </row>
    <row r="68">
      <c r="A68" s="2" t="n"/>
      <c r="B68" s="3" t="n"/>
      <c r="C68" s="3" t="n"/>
      <c r="D68" s="3" t="n"/>
      <c r="E68" s="4" t="n"/>
      <c r="F68" s="5" t="n"/>
      <c r="G68" s="6">
        <f>IF(B68="","",IFERROR(VLOOKUP(B68,'Paramètres'!$A$6:$C$105,3,FALSE),30))</f>
        <v/>
      </c>
      <c r="H68" s="7">
        <f>IF(OR(F68="",G68=""),"",F68+G68)</f>
        <v/>
      </c>
      <c r="I68" s="8" t="n"/>
      <c r="J68" s="9" t="n"/>
      <c r="K68" s="10">
        <f>IF(OR(I68="",J68=""),"",I68*J68)</f>
        <v/>
      </c>
      <c r="L68" s="10">
        <f>IF(OR(I68="",J68=""),"",I68+K68)</f>
        <v/>
      </c>
      <c r="M68" s="8" t="n"/>
      <c r="N68" s="10">
        <f>IF(L68="","",MAX(0,L68-IF(M68="",0,M68)))</f>
        <v/>
      </c>
      <c r="O68" s="5" t="n"/>
      <c r="P68" s="6">
        <f>IF(OR(A68="",H68="",L68=""),"",IF(N68=0,"Réglé",IF(TODAY()&gt;H68,IF(M68&gt;0,"Partiellement réglé","En retard"),"À venir")))</f>
        <v/>
      </c>
      <c r="Q68" s="11">
        <f>IF(OR(A68="",H68="",N68=""),"",IF(AND(N68&gt;0,TODAY()&gt;H68),TODAY()-H68,0))</f>
        <v/>
      </c>
      <c r="R68" s="3" t="n"/>
      <c r="S68" s="3" t="n"/>
    </row>
    <row r="69">
      <c r="A69" s="2" t="n"/>
      <c r="B69" s="3" t="n"/>
      <c r="C69" s="3" t="n"/>
      <c r="D69" s="3" t="n"/>
      <c r="E69" s="4" t="n"/>
      <c r="F69" s="5" t="n"/>
      <c r="G69" s="12">
        <f>IF(B69="","",IFERROR(VLOOKUP(B69,'Paramètres'!$A$6:$C$105,3,FALSE),30))</f>
        <v/>
      </c>
      <c r="H69" s="13">
        <f>IF(OR(F69="",G69=""),"",F69+G69)</f>
        <v/>
      </c>
      <c r="I69" s="8" t="n"/>
      <c r="J69" s="9" t="n"/>
      <c r="K69" s="14">
        <f>IF(OR(I69="",J69=""),"",I69*J69)</f>
        <v/>
      </c>
      <c r="L69" s="14">
        <f>IF(OR(I69="",J69=""),"",I69+K69)</f>
        <v/>
      </c>
      <c r="M69" s="8" t="n"/>
      <c r="N69" s="14">
        <f>IF(L69="","",MAX(0,L69-IF(M69="",0,M69)))</f>
        <v/>
      </c>
      <c r="O69" s="5" t="n"/>
      <c r="P69" s="12">
        <f>IF(OR(A69="",H69="",L69=""),"",IF(N69=0,"Réglé",IF(TODAY()&gt;H69,IF(M69&gt;0,"Partiellement réglé","En retard"),"À venir")))</f>
        <v/>
      </c>
      <c r="Q69" s="15">
        <f>IF(OR(A69="",H69="",N69=""),"",IF(AND(N69&gt;0,TODAY()&gt;H69),TODAY()-H69,0))</f>
        <v/>
      </c>
      <c r="R69" s="3" t="n"/>
      <c r="S69" s="3" t="n"/>
    </row>
    <row r="70">
      <c r="A70" s="2" t="n"/>
      <c r="B70" s="3" t="n"/>
      <c r="C70" s="3" t="n"/>
      <c r="D70" s="3" t="n"/>
      <c r="E70" s="4" t="n"/>
      <c r="F70" s="5" t="n"/>
      <c r="G70" s="6">
        <f>IF(B70="","",IFERROR(VLOOKUP(B70,'Paramètres'!$A$6:$C$105,3,FALSE),30))</f>
        <v/>
      </c>
      <c r="H70" s="7">
        <f>IF(OR(F70="",G70=""),"",F70+G70)</f>
        <v/>
      </c>
      <c r="I70" s="8" t="n"/>
      <c r="J70" s="9" t="n"/>
      <c r="K70" s="10">
        <f>IF(OR(I70="",J70=""),"",I70*J70)</f>
        <v/>
      </c>
      <c r="L70" s="10">
        <f>IF(OR(I70="",J70=""),"",I70+K70)</f>
        <v/>
      </c>
      <c r="M70" s="8" t="n"/>
      <c r="N70" s="10">
        <f>IF(L70="","",MAX(0,L70-IF(M70="",0,M70)))</f>
        <v/>
      </c>
      <c r="O70" s="5" t="n"/>
      <c r="P70" s="6">
        <f>IF(OR(A70="",H70="",L70=""),"",IF(N70=0,"Réglé",IF(TODAY()&gt;H70,IF(M70&gt;0,"Partiellement réglé","En retard"),"À venir")))</f>
        <v/>
      </c>
      <c r="Q70" s="11">
        <f>IF(OR(A70="",H70="",N70=""),"",IF(AND(N70&gt;0,TODAY()&gt;H70),TODAY()-H70,0))</f>
        <v/>
      </c>
      <c r="R70" s="3" t="n"/>
      <c r="S70" s="3" t="n"/>
    </row>
    <row r="71">
      <c r="A71" s="2" t="n"/>
      <c r="B71" s="3" t="n"/>
      <c r="C71" s="3" t="n"/>
      <c r="D71" s="3" t="n"/>
      <c r="E71" s="4" t="n"/>
      <c r="F71" s="5" t="n"/>
      <c r="G71" s="12">
        <f>IF(B71="","",IFERROR(VLOOKUP(B71,'Paramètres'!$A$6:$C$105,3,FALSE),30))</f>
        <v/>
      </c>
      <c r="H71" s="13">
        <f>IF(OR(F71="",G71=""),"",F71+G71)</f>
        <v/>
      </c>
      <c r="I71" s="8" t="n"/>
      <c r="J71" s="9" t="n"/>
      <c r="K71" s="14">
        <f>IF(OR(I71="",J71=""),"",I71*J71)</f>
        <v/>
      </c>
      <c r="L71" s="14">
        <f>IF(OR(I71="",J71=""),"",I71+K71)</f>
        <v/>
      </c>
      <c r="M71" s="8" t="n"/>
      <c r="N71" s="14">
        <f>IF(L71="","",MAX(0,L71-IF(M71="",0,M71)))</f>
        <v/>
      </c>
      <c r="O71" s="5" t="n"/>
      <c r="P71" s="12">
        <f>IF(OR(A71="",H71="",L71=""),"",IF(N71=0,"Réglé",IF(TODAY()&gt;H71,IF(M71&gt;0,"Partiellement réglé","En retard"),"À venir")))</f>
        <v/>
      </c>
      <c r="Q71" s="15">
        <f>IF(OR(A71="",H71="",N71=""),"",IF(AND(N71&gt;0,TODAY()&gt;H71),TODAY()-H71,0))</f>
        <v/>
      </c>
      <c r="R71" s="3" t="n"/>
      <c r="S71" s="3" t="n"/>
    </row>
    <row r="72">
      <c r="A72" s="2" t="n"/>
      <c r="B72" s="3" t="n"/>
      <c r="C72" s="3" t="n"/>
      <c r="D72" s="3" t="n"/>
      <c r="E72" s="4" t="n"/>
      <c r="F72" s="5" t="n"/>
      <c r="G72" s="6">
        <f>IF(B72="","",IFERROR(VLOOKUP(B72,'Paramètres'!$A$6:$C$105,3,FALSE),30))</f>
        <v/>
      </c>
      <c r="H72" s="7">
        <f>IF(OR(F72="",G72=""),"",F72+G72)</f>
        <v/>
      </c>
      <c r="I72" s="8" t="n"/>
      <c r="J72" s="9" t="n"/>
      <c r="K72" s="10">
        <f>IF(OR(I72="",J72=""),"",I72*J72)</f>
        <v/>
      </c>
      <c r="L72" s="10">
        <f>IF(OR(I72="",J72=""),"",I72+K72)</f>
        <v/>
      </c>
      <c r="M72" s="8" t="n"/>
      <c r="N72" s="10">
        <f>IF(L72="","",MAX(0,L72-IF(M72="",0,M72)))</f>
        <v/>
      </c>
      <c r="O72" s="5" t="n"/>
      <c r="P72" s="6">
        <f>IF(OR(A72="",H72="",L72=""),"",IF(N72=0,"Réglé",IF(TODAY()&gt;H72,IF(M72&gt;0,"Partiellement réglé","En retard"),"À venir")))</f>
        <v/>
      </c>
      <c r="Q72" s="11">
        <f>IF(OR(A72="",H72="",N72=""),"",IF(AND(N72&gt;0,TODAY()&gt;H72),TODAY()-H72,0))</f>
        <v/>
      </c>
      <c r="R72" s="3" t="n"/>
      <c r="S72" s="3" t="n"/>
    </row>
    <row r="73">
      <c r="A73" s="2" t="n"/>
      <c r="B73" s="3" t="n"/>
      <c r="C73" s="3" t="n"/>
      <c r="D73" s="3" t="n"/>
      <c r="E73" s="4" t="n"/>
      <c r="F73" s="5" t="n"/>
      <c r="G73" s="12">
        <f>IF(B73="","",IFERROR(VLOOKUP(B73,'Paramètres'!$A$6:$C$105,3,FALSE),30))</f>
        <v/>
      </c>
      <c r="H73" s="13">
        <f>IF(OR(F73="",G73=""),"",F73+G73)</f>
        <v/>
      </c>
      <c r="I73" s="8" t="n"/>
      <c r="J73" s="9" t="n"/>
      <c r="K73" s="14">
        <f>IF(OR(I73="",J73=""),"",I73*J73)</f>
        <v/>
      </c>
      <c r="L73" s="14">
        <f>IF(OR(I73="",J73=""),"",I73+K73)</f>
        <v/>
      </c>
      <c r="M73" s="8" t="n"/>
      <c r="N73" s="14">
        <f>IF(L73="","",MAX(0,L73-IF(M73="",0,M73)))</f>
        <v/>
      </c>
      <c r="O73" s="5" t="n"/>
      <c r="P73" s="12">
        <f>IF(OR(A73="",H73="",L73=""),"",IF(N73=0,"Réglé",IF(TODAY()&gt;H73,IF(M73&gt;0,"Partiellement réglé","En retard"),"À venir")))</f>
        <v/>
      </c>
      <c r="Q73" s="15">
        <f>IF(OR(A73="",H73="",N73=""),"",IF(AND(N73&gt;0,TODAY()&gt;H73),TODAY()-H73,0))</f>
        <v/>
      </c>
      <c r="R73" s="3" t="n"/>
      <c r="S73" s="3" t="n"/>
    </row>
    <row r="74">
      <c r="A74" s="2" t="n"/>
      <c r="B74" s="3" t="n"/>
      <c r="C74" s="3" t="n"/>
      <c r="D74" s="3" t="n"/>
      <c r="E74" s="4" t="n"/>
      <c r="F74" s="5" t="n"/>
      <c r="G74" s="6">
        <f>IF(B74="","",IFERROR(VLOOKUP(B74,'Paramètres'!$A$6:$C$105,3,FALSE),30))</f>
        <v/>
      </c>
      <c r="H74" s="7">
        <f>IF(OR(F74="",G74=""),"",F74+G74)</f>
        <v/>
      </c>
      <c r="I74" s="8" t="n"/>
      <c r="J74" s="9" t="n"/>
      <c r="K74" s="10">
        <f>IF(OR(I74="",J74=""),"",I74*J74)</f>
        <v/>
      </c>
      <c r="L74" s="10">
        <f>IF(OR(I74="",J74=""),"",I74+K74)</f>
        <v/>
      </c>
      <c r="M74" s="8" t="n"/>
      <c r="N74" s="10">
        <f>IF(L74="","",MAX(0,L74-IF(M74="",0,M74)))</f>
        <v/>
      </c>
      <c r="O74" s="5" t="n"/>
      <c r="P74" s="6">
        <f>IF(OR(A74="",H74="",L74=""),"",IF(N74=0,"Réglé",IF(TODAY()&gt;H74,IF(M74&gt;0,"Partiellement réglé","En retard"),"À venir")))</f>
        <v/>
      </c>
      <c r="Q74" s="11">
        <f>IF(OR(A74="",H74="",N74=""),"",IF(AND(N74&gt;0,TODAY()&gt;H74),TODAY()-H74,0))</f>
        <v/>
      </c>
      <c r="R74" s="3" t="n"/>
      <c r="S74" s="3" t="n"/>
    </row>
    <row r="75">
      <c r="A75" s="2" t="n"/>
      <c r="B75" s="3" t="n"/>
      <c r="C75" s="3" t="n"/>
      <c r="D75" s="3" t="n"/>
      <c r="E75" s="4" t="n"/>
      <c r="F75" s="5" t="n"/>
      <c r="G75" s="12">
        <f>IF(B75="","",IFERROR(VLOOKUP(B75,'Paramètres'!$A$6:$C$105,3,FALSE),30))</f>
        <v/>
      </c>
      <c r="H75" s="13">
        <f>IF(OR(F75="",G75=""),"",F75+G75)</f>
        <v/>
      </c>
      <c r="I75" s="8" t="n"/>
      <c r="J75" s="9" t="n"/>
      <c r="K75" s="14">
        <f>IF(OR(I75="",J75=""),"",I75*J75)</f>
        <v/>
      </c>
      <c r="L75" s="14">
        <f>IF(OR(I75="",J75=""),"",I75+K75)</f>
        <v/>
      </c>
      <c r="M75" s="8" t="n"/>
      <c r="N75" s="14">
        <f>IF(L75="","",MAX(0,L75-IF(M75="",0,M75)))</f>
        <v/>
      </c>
      <c r="O75" s="5" t="n"/>
      <c r="P75" s="12">
        <f>IF(OR(A75="",H75="",L75=""),"",IF(N75=0,"Réglé",IF(TODAY()&gt;H75,IF(M75&gt;0,"Partiellement réglé","En retard"),"À venir")))</f>
        <v/>
      </c>
      <c r="Q75" s="15">
        <f>IF(OR(A75="",H75="",N75=""),"",IF(AND(N75&gt;0,TODAY()&gt;H75),TODAY()-H75,0))</f>
        <v/>
      </c>
      <c r="R75" s="3" t="n"/>
      <c r="S75" s="3" t="n"/>
    </row>
    <row r="76">
      <c r="A76" s="2" t="n"/>
      <c r="B76" s="3" t="n"/>
      <c r="C76" s="3" t="n"/>
      <c r="D76" s="3" t="n"/>
      <c r="E76" s="4" t="n"/>
      <c r="F76" s="5" t="n"/>
      <c r="G76" s="6">
        <f>IF(B76="","",IFERROR(VLOOKUP(B76,'Paramètres'!$A$6:$C$105,3,FALSE),30))</f>
        <v/>
      </c>
      <c r="H76" s="7">
        <f>IF(OR(F76="",G76=""),"",F76+G76)</f>
        <v/>
      </c>
      <c r="I76" s="8" t="n"/>
      <c r="J76" s="9" t="n"/>
      <c r="K76" s="10">
        <f>IF(OR(I76="",J76=""),"",I76*J76)</f>
        <v/>
      </c>
      <c r="L76" s="10">
        <f>IF(OR(I76="",J76=""),"",I76+K76)</f>
        <v/>
      </c>
      <c r="M76" s="8" t="n"/>
      <c r="N76" s="10">
        <f>IF(L76="","",MAX(0,L76-IF(M76="",0,M76)))</f>
        <v/>
      </c>
      <c r="O76" s="5" t="n"/>
      <c r="P76" s="6">
        <f>IF(OR(A76="",H76="",L76=""),"",IF(N76=0,"Réglé",IF(TODAY()&gt;H76,IF(M76&gt;0,"Partiellement réglé","En retard"),"À venir")))</f>
        <v/>
      </c>
      <c r="Q76" s="11">
        <f>IF(OR(A76="",H76="",N76=""),"",IF(AND(N76&gt;0,TODAY()&gt;H76),TODAY()-H76,0))</f>
        <v/>
      </c>
      <c r="R76" s="3" t="n"/>
      <c r="S76" s="3" t="n"/>
    </row>
    <row r="77">
      <c r="A77" s="2" t="n"/>
      <c r="B77" s="3" t="n"/>
      <c r="C77" s="3" t="n"/>
      <c r="D77" s="3" t="n"/>
      <c r="E77" s="4" t="n"/>
      <c r="F77" s="5" t="n"/>
      <c r="G77" s="12">
        <f>IF(B77="","",IFERROR(VLOOKUP(B77,'Paramètres'!$A$6:$C$105,3,FALSE),30))</f>
        <v/>
      </c>
      <c r="H77" s="13">
        <f>IF(OR(F77="",G77=""),"",F77+G77)</f>
        <v/>
      </c>
      <c r="I77" s="8" t="n"/>
      <c r="J77" s="9" t="n"/>
      <c r="K77" s="14">
        <f>IF(OR(I77="",J77=""),"",I77*J77)</f>
        <v/>
      </c>
      <c r="L77" s="14">
        <f>IF(OR(I77="",J77=""),"",I77+K77)</f>
        <v/>
      </c>
      <c r="M77" s="8" t="n"/>
      <c r="N77" s="14">
        <f>IF(L77="","",MAX(0,L77-IF(M77="",0,M77)))</f>
        <v/>
      </c>
      <c r="O77" s="5" t="n"/>
      <c r="P77" s="12">
        <f>IF(OR(A77="",H77="",L77=""),"",IF(N77=0,"Réglé",IF(TODAY()&gt;H77,IF(M77&gt;0,"Partiellement réglé","En retard"),"À venir")))</f>
        <v/>
      </c>
      <c r="Q77" s="15">
        <f>IF(OR(A77="",H77="",N77=""),"",IF(AND(N77&gt;0,TODAY()&gt;H77),TODAY()-H77,0))</f>
        <v/>
      </c>
      <c r="R77" s="3" t="n"/>
      <c r="S77" s="3" t="n"/>
    </row>
    <row r="78">
      <c r="A78" s="2" t="n"/>
      <c r="B78" s="3" t="n"/>
      <c r="C78" s="3" t="n"/>
      <c r="D78" s="3" t="n"/>
      <c r="E78" s="4" t="n"/>
      <c r="F78" s="5" t="n"/>
      <c r="G78" s="6">
        <f>IF(B78="","",IFERROR(VLOOKUP(B78,'Paramètres'!$A$6:$C$105,3,FALSE),30))</f>
        <v/>
      </c>
      <c r="H78" s="7">
        <f>IF(OR(F78="",G78=""),"",F78+G78)</f>
        <v/>
      </c>
      <c r="I78" s="8" t="n"/>
      <c r="J78" s="9" t="n"/>
      <c r="K78" s="10">
        <f>IF(OR(I78="",J78=""),"",I78*J78)</f>
        <v/>
      </c>
      <c r="L78" s="10">
        <f>IF(OR(I78="",J78=""),"",I78+K78)</f>
        <v/>
      </c>
      <c r="M78" s="8" t="n"/>
      <c r="N78" s="10">
        <f>IF(L78="","",MAX(0,L78-IF(M78="",0,M78)))</f>
        <v/>
      </c>
      <c r="O78" s="5" t="n"/>
      <c r="P78" s="6">
        <f>IF(OR(A78="",H78="",L78=""),"",IF(N78=0,"Réglé",IF(TODAY()&gt;H78,IF(M78&gt;0,"Partiellement réglé","En retard"),"À venir")))</f>
        <v/>
      </c>
      <c r="Q78" s="11">
        <f>IF(OR(A78="",H78="",N78=""),"",IF(AND(N78&gt;0,TODAY()&gt;H78),TODAY()-H78,0))</f>
        <v/>
      </c>
      <c r="R78" s="3" t="n"/>
      <c r="S78" s="3" t="n"/>
    </row>
    <row r="79">
      <c r="A79" s="2" t="n"/>
      <c r="B79" s="3" t="n"/>
      <c r="C79" s="3" t="n"/>
      <c r="D79" s="3" t="n"/>
      <c r="E79" s="4" t="n"/>
      <c r="F79" s="5" t="n"/>
      <c r="G79" s="12">
        <f>IF(B79="","",IFERROR(VLOOKUP(B79,'Paramètres'!$A$6:$C$105,3,FALSE),30))</f>
        <v/>
      </c>
      <c r="H79" s="13">
        <f>IF(OR(F79="",G79=""),"",F79+G79)</f>
        <v/>
      </c>
      <c r="I79" s="8" t="n"/>
      <c r="J79" s="9" t="n"/>
      <c r="K79" s="14">
        <f>IF(OR(I79="",J79=""),"",I79*J79)</f>
        <v/>
      </c>
      <c r="L79" s="14">
        <f>IF(OR(I79="",J79=""),"",I79+K79)</f>
        <v/>
      </c>
      <c r="M79" s="8" t="n"/>
      <c r="N79" s="14">
        <f>IF(L79="","",MAX(0,L79-IF(M79="",0,M79)))</f>
        <v/>
      </c>
      <c r="O79" s="5" t="n"/>
      <c r="P79" s="12">
        <f>IF(OR(A79="",H79="",L79=""),"",IF(N79=0,"Réglé",IF(TODAY()&gt;H79,IF(M79&gt;0,"Partiellement réglé","En retard"),"À venir")))</f>
        <v/>
      </c>
      <c r="Q79" s="15">
        <f>IF(OR(A79="",H79="",N79=""),"",IF(AND(N79&gt;0,TODAY()&gt;H79),TODAY()-H79,0))</f>
        <v/>
      </c>
      <c r="R79" s="3" t="n"/>
      <c r="S79" s="3" t="n"/>
    </row>
    <row r="80">
      <c r="A80" s="2" t="n"/>
      <c r="B80" s="3" t="n"/>
      <c r="C80" s="3" t="n"/>
      <c r="D80" s="3" t="n"/>
      <c r="E80" s="4" t="n"/>
      <c r="F80" s="5" t="n"/>
      <c r="G80" s="6">
        <f>IF(B80="","",IFERROR(VLOOKUP(B80,'Paramètres'!$A$6:$C$105,3,FALSE),30))</f>
        <v/>
      </c>
      <c r="H80" s="7">
        <f>IF(OR(F80="",G80=""),"",F80+G80)</f>
        <v/>
      </c>
      <c r="I80" s="8" t="n"/>
      <c r="J80" s="9" t="n"/>
      <c r="K80" s="10">
        <f>IF(OR(I80="",J80=""),"",I80*J80)</f>
        <v/>
      </c>
      <c r="L80" s="10">
        <f>IF(OR(I80="",J80=""),"",I80+K80)</f>
        <v/>
      </c>
      <c r="M80" s="8" t="n"/>
      <c r="N80" s="10">
        <f>IF(L80="","",MAX(0,L80-IF(M80="",0,M80)))</f>
        <v/>
      </c>
      <c r="O80" s="5" t="n"/>
      <c r="P80" s="6">
        <f>IF(OR(A80="",H80="",L80=""),"",IF(N80=0,"Réglé",IF(TODAY()&gt;H80,IF(M80&gt;0,"Partiellement réglé","En retard"),"À venir")))</f>
        <v/>
      </c>
      <c r="Q80" s="11">
        <f>IF(OR(A80="",H80="",N80=""),"",IF(AND(N80&gt;0,TODAY()&gt;H80),TODAY()-H80,0))</f>
        <v/>
      </c>
      <c r="R80" s="3" t="n"/>
      <c r="S80" s="3" t="n"/>
    </row>
    <row r="81">
      <c r="A81" s="2" t="n"/>
      <c r="B81" s="3" t="n"/>
      <c r="C81" s="3" t="n"/>
      <c r="D81" s="3" t="n"/>
      <c r="E81" s="4" t="n"/>
      <c r="F81" s="5" t="n"/>
      <c r="G81" s="12">
        <f>IF(B81="","",IFERROR(VLOOKUP(B81,'Paramètres'!$A$6:$C$105,3,FALSE),30))</f>
        <v/>
      </c>
      <c r="H81" s="13">
        <f>IF(OR(F81="",G81=""),"",F81+G81)</f>
        <v/>
      </c>
      <c r="I81" s="8" t="n"/>
      <c r="J81" s="9" t="n"/>
      <c r="K81" s="14">
        <f>IF(OR(I81="",J81=""),"",I81*J81)</f>
        <v/>
      </c>
      <c r="L81" s="14">
        <f>IF(OR(I81="",J81=""),"",I81+K81)</f>
        <v/>
      </c>
      <c r="M81" s="8" t="n"/>
      <c r="N81" s="14">
        <f>IF(L81="","",MAX(0,L81-IF(M81="",0,M81)))</f>
        <v/>
      </c>
      <c r="O81" s="5" t="n"/>
      <c r="P81" s="12">
        <f>IF(OR(A81="",H81="",L81=""),"",IF(N81=0,"Réglé",IF(TODAY()&gt;H81,IF(M81&gt;0,"Partiellement réglé","En retard"),"À venir")))</f>
        <v/>
      </c>
      <c r="Q81" s="15">
        <f>IF(OR(A81="",H81="",N81=""),"",IF(AND(N81&gt;0,TODAY()&gt;H81),TODAY()-H81,0))</f>
        <v/>
      </c>
      <c r="R81" s="3" t="n"/>
      <c r="S81" s="3" t="n"/>
    </row>
    <row r="82">
      <c r="A82" s="2" t="n"/>
      <c r="B82" s="3" t="n"/>
      <c r="C82" s="3" t="n"/>
      <c r="D82" s="3" t="n"/>
      <c r="E82" s="4" t="n"/>
      <c r="F82" s="5" t="n"/>
      <c r="G82" s="6">
        <f>IF(B82="","",IFERROR(VLOOKUP(B82,'Paramètres'!$A$6:$C$105,3,FALSE),30))</f>
        <v/>
      </c>
      <c r="H82" s="7">
        <f>IF(OR(F82="",G82=""),"",F82+G82)</f>
        <v/>
      </c>
      <c r="I82" s="8" t="n"/>
      <c r="J82" s="9" t="n"/>
      <c r="K82" s="10">
        <f>IF(OR(I82="",J82=""),"",I82*J82)</f>
        <v/>
      </c>
      <c r="L82" s="10">
        <f>IF(OR(I82="",J82=""),"",I82+K82)</f>
        <v/>
      </c>
      <c r="M82" s="8" t="n"/>
      <c r="N82" s="10">
        <f>IF(L82="","",MAX(0,L82-IF(M82="",0,M82)))</f>
        <v/>
      </c>
      <c r="O82" s="5" t="n"/>
      <c r="P82" s="6">
        <f>IF(OR(A82="",H82="",L82=""),"",IF(N82=0,"Réglé",IF(TODAY()&gt;H82,IF(M82&gt;0,"Partiellement réglé","En retard"),"À venir")))</f>
        <v/>
      </c>
      <c r="Q82" s="11">
        <f>IF(OR(A82="",H82="",N82=""),"",IF(AND(N82&gt;0,TODAY()&gt;H82),TODAY()-H82,0))</f>
        <v/>
      </c>
      <c r="R82" s="3" t="n"/>
      <c r="S82" s="3" t="n"/>
    </row>
    <row r="83">
      <c r="A83" s="2" t="n"/>
      <c r="B83" s="3" t="n"/>
      <c r="C83" s="3" t="n"/>
      <c r="D83" s="3" t="n"/>
      <c r="E83" s="4" t="n"/>
      <c r="F83" s="5" t="n"/>
      <c r="G83" s="12">
        <f>IF(B83="","",IFERROR(VLOOKUP(B83,'Paramètres'!$A$6:$C$105,3,FALSE),30))</f>
        <v/>
      </c>
      <c r="H83" s="13">
        <f>IF(OR(F83="",G83=""),"",F83+G83)</f>
        <v/>
      </c>
      <c r="I83" s="8" t="n"/>
      <c r="J83" s="9" t="n"/>
      <c r="K83" s="14">
        <f>IF(OR(I83="",J83=""),"",I83*J83)</f>
        <v/>
      </c>
      <c r="L83" s="14">
        <f>IF(OR(I83="",J83=""),"",I83+K83)</f>
        <v/>
      </c>
      <c r="M83" s="8" t="n"/>
      <c r="N83" s="14">
        <f>IF(L83="","",MAX(0,L83-IF(M83="",0,M83)))</f>
        <v/>
      </c>
      <c r="O83" s="5" t="n"/>
      <c r="P83" s="12">
        <f>IF(OR(A83="",H83="",L83=""),"",IF(N83=0,"Réglé",IF(TODAY()&gt;H83,IF(M83&gt;0,"Partiellement réglé","En retard"),"À venir")))</f>
        <v/>
      </c>
      <c r="Q83" s="15">
        <f>IF(OR(A83="",H83="",N83=""),"",IF(AND(N83&gt;0,TODAY()&gt;H83),TODAY()-H83,0))</f>
        <v/>
      </c>
      <c r="R83" s="3" t="n"/>
      <c r="S83" s="3" t="n"/>
    </row>
    <row r="84">
      <c r="A84" s="2" t="n"/>
      <c r="B84" s="3" t="n"/>
      <c r="C84" s="3" t="n"/>
      <c r="D84" s="3" t="n"/>
      <c r="E84" s="4" t="n"/>
      <c r="F84" s="5" t="n"/>
      <c r="G84" s="6">
        <f>IF(B84="","",IFERROR(VLOOKUP(B84,'Paramètres'!$A$6:$C$105,3,FALSE),30))</f>
        <v/>
      </c>
      <c r="H84" s="7">
        <f>IF(OR(F84="",G84=""),"",F84+G84)</f>
        <v/>
      </c>
      <c r="I84" s="8" t="n"/>
      <c r="J84" s="9" t="n"/>
      <c r="K84" s="10">
        <f>IF(OR(I84="",J84=""),"",I84*J84)</f>
        <v/>
      </c>
      <c r="L84" s="10">
        <f>IF(OR(I84="",J84=""),"",I84+K84)</f>
        <v/>
      </c>
      <c r="M84" s="8" t="n"/>
      <c r="N84" s="10">
        <f>IF(L84="","",MAX(0,L84-IF(M84="",0,M84)))</f>
        <v/>
      </c>
      <c r="O84" s="5" t="n"/>
      <c r="P84" s="6">
        <f>IF(OR(A84="",H84="",L84=""),"",IF(N84=0,"Réglé",IF(TODAY()&gt;H84,IF(M84&gt;0,"Partiellement réglé","En retard"),"À venir")))</f>
        <v/>
      </c>
      <c r="Q84" s="11">
        <f>IF(OR(A84="",H84="",N84=""),"",IF(AND(N84&gt;0,TODAY()&gt;H84),TODAY()-H84,0))</f>
        <v/>
      </c>
      <c r="R84" s="3" t="n"/>
      <c r="S84" s="3" t="n"/>
    </row>
    <row r="85">
      <c r="A85" s="2" t="n"/>
      <c r="B85" s="3" t="n"/>
      <c r="C85" s="3" t="n"/>
      <c r="D85" s="3" t="n"/>
      <c r="E85" s="4" t="n"/>
      <c r="F85" s="5" t="n"/>
      <c r="G85" s="12">
        <f>IF(B85="","",IFERROR(VLOOKUP(B85,'Paramètres'!$A$6:$C$105,3,FALSE),30))</f>
        <v/>
      </c>
      <c r="H85" s="13">
        <f>IF(OR(F85="",G85=""),"",F85+G85)</f>
        <v/>
      </c>
      <c r="I85" s="8" t="n"/>
      <c r="J85" s="9" t="n"/>
      <c r="K85" s="14">
        <f>IF(OR(I85="",J85=""),"",I85*J85)</f>
        <v/>
      </c>
      <c r="L85" s="14">
        <f>IF(OR(I85="",J85=""),"",I85+K85)</f>
        <v/>
      </c>
      <c r="M85" s="8" t="n"/>
      <c r="N85" s="14">
        <f>IF(L85="","",MAX(0,L85-IF(M85="",0,M85)))</f>
        <v/>
      </c>
      <c r="O85" s="5" t="n"/>
      <c r="P85" s="12">
        <f>IF(OR(A85="",H85="",L85=""),"",IF(N85=0,"Réglé",IF(TODAY()&gt;H85,IF(M85&gt;0,"Partiellement réglé","En retard"),"À venir")))</f>
        <v/>
      </c>
      <c r="Q85" s="15">
        <f>IF(OR(A85="",H85="",N85=""),"",IF(AND(N85&gt;0,TODAY()&gt;H85),TODAY()-H85,0))</f>
        <v/>
      </c>
      <c r="R85" s="3" t="n"/>
      <c r="S85" s="3" t="n"/>
    </row>
    <row r="86">
      <c r="A86" s="2" t="n"/>
      <c r="B86" s="3" t="n"/>
      <c r="C86" s="3" t="n"/>
      <c r="D86" s="3" t="n"/>
      <c r="E86" s="4" t="n"/>
      <c r="F86" s="5" t="n"/>
      <c r="G86" s="6">
        <f>IF(B86="","",IFERROR(VLOOKUP(B86,'Paramètres'!$A$6:$C$105,3,FALSE),30))</f>
        <v/>
      </c>
      <c r="H86" s="7">
        <f>IF(OR(F86="",G86=""),"",F86+G86)</f>
        <v/>
      </c>
      <c r="I86" s="8" t="n"/>
      <c r="J86" s="9" t="n"/>
      <c r="K86" s="10">
        <f>IF(OR(I86="",J86=""),"",I86*J86)</f>
        <v/>
      </c>
      <c r="L86" s="10">
        <f>IF(OR(I86="",J86=""),"",I86+K86)</f>
        <v/>
      </c>
      <c r="M86" s="8" t="n"/>
      <c r="N86" s="10">
        <f>IF(L86="","",MAX(0,L86-IF(M86="",0,M86)))</f>
        <v/>
      </c>
      <c r="O86" s="5" t="n"/>
      <c r="P86" s="6">
        <f>IF(OR(A86="",H86="",L86=""),"",IF(N86=0,"Réglé",IF(TODAY()&gt;H86,IF(M86&gt;0,"Partiellement réglé","En retard"),"À venir")))</f>
        <v/>
      </c>
      <c r="Q86" s="11">
        <f>IF(OR(A86="",H86="",N86=""),"",IF(AND(N86&gt;0,TODAY()&gt;H86),TODAY()-H86,0))</f>
        <v/>
      </c>
      <c r="R86" s="3" t="n"/>
      <c r="S86" s="3" t="n"/>
    </row>
    <row r="87">
      <c r="A87" s="2" t="n"/>
      <c r="B87" s="3" t="n"/>
      <c r="C87" s="3" t="n"/>
      <c r="D87" s="3" t="n"/>
      <c r="E87" s="4" t="n"/>
      <c r="F87" s="5" t="n"/>
      <c r="G87" s="12">
        <f>IF(B87="","",IFERROR(VLOOKUP(B87,'Paramètres'!$A$6:$C$105,3,FALSE),30))</f>
        <v/>
      </c>
      <c r="H87" s="13">
        <f>IF(OR(F87="",G87=""),"",F87+G87)</f>
        <v/>
      </c>
      <c r="I87" s="8" t="n"/>
      <c r="J87" s="9" t="n"/>
      <c r="K87" s="14">
        <f>IF(OR(I87="",J87=""),"",I87*J87)</f>
        <v/>
      </c>
      <c r="L87" s="14">
        <f>IF(OR(I87="",J87=""),"",I87+K87)</f>
        <v/>
      </c>
      <c r="M87" s="8" t="n"/>
      <c r="N87" s="14">
        <f>IF(L87="","",MAX(0,L87-IF(M87="",0,M87)))</f>
        <v/>
      </c>
      <c r="O87" s="5" t="n"/>
      <c r="P87" s="12">
        <f>IF(OR(A87="",H87="",L87=""),"",IF(N87=0,"Réglé",IF(TODAY()&gt;H87,IF(M87&gt;0,"Partiellement réglé","En retard"),"À venir")))</f>
        <v/>
      </c>
      <c r="Q87" s="15">
        <f>IF(OR(A87="",H87="",N87=""),"",IF(AND(N87&gt;0,TODAY()&gt;H87),TODAY()-H87,0))</f>
        <v/>
      </c>
      <c r="R87" s="3" t="n"/>
      <c r="S87" s="3" t="n"/>
    </row>
    <row r="88">
      <c r="A88" s="2" t="n"/>
      <c r="B88" s="3" t="n"/>
      <c r="C88" s="3" t="n"/>
      <c r="D88" s="3" t="n"/>
      <c r="E88" s="4" t="n"/>
      <c r="F88" s="5" t="n"/>
      <c r="G88" s="6">
        <f>IF(B88="","",IFERROR(VLOOKUP(B88,'Paramètres'!$A$6:$C$105,3,FALSE),30))</f>
        <v/>
      </c>
      <c r="H88" s="7">
        <f>IF(OR(F88="",G88=""),"",F88+G88)</f>
        <v/>
      </c>
      <c r="I88" s="8" t="n"/>
      <c r="J88" s="9" t="n"/>
      <c r="K88" s="10">
        <f>IF(OR(I88="",J88=""),"",I88*J88)</f>
        <v/>
      </c>
      <c r="L88" s="10">
        <f>IF(OR(I88="",J88=""),"",I88+K88)</f>
        <v/>
      </c>
      <c r="M88" s="8" t="n"/>
      <c r="N88" s="10">
        <f>IF(L88="","",MAX(0,L88-IF(M88="",0,M88)))</f>
        <v/>
      </c>
      <c r="O88" s="5" t="n"/>
      <c r="P88" s="6">
        <f>IF(OR(A88="",H88="",L88=""),"",IF(N88=0,"Réglé",IF(TODAY()&gt;H88,IF(M88&gt;0,"Partiellement réglé","En retard"),"À venir")))</f>
        <v/>
      </c>
      <c r="Q88" s="11">
        <f>IF(OR(A88="",H88="",N88=""),"",IF(AND(N88&gt;0,TODAY()&gt;H88),TODAY()-H88,0))</f>
        <v/>
      </c>
      <c r="R88" s="3" t="n"/>
      <c r="S88" s="3" t="n"/>
    </row>
    <row r="89">
      <c r="A89" s="2" t="n"/>
      <c r="B89" s="3" t="n"/>
      <c r="C89" s="3" t="n"/>
      <c r="D89" s="3" t="n"/>
      <c r="E89" s="4" t="n"/>
      <c r="F89" s="5" t="n"/>
      <c r="G89" s="12">
        <f>IF(B89="","",IFERROR(VLOOKUP(B89,'Paramètres'!$A$6:$C$105,3,FALSE),30))</f>
        <v/>
      </c>
      <c r="H89" s="13">
        <f>IF(OR(F89="",G89=""),"",F89+G89)</f>
        <v/>
      </c>
      <c r="I89" s="8" t="n"/>
      <c r="J89" s="9" t="n"/>
      <c r="K89" s="14">
        <f>IF(OR(I89="",J89=""),"",I89*J89)</f>
        <v/>
      </c>
      <c r="L89" s="14">
        <f>IF(OR(I89="",J89=""),"",I89+K89)</f>
        <v/>
      </c>
      <c r="M89" s="8" t="n"/>
      <c r="N89" s="14">
        <f>IF(L89="","",MAX(0,L89-IF(M89="",0,M89)))</f>
        <v/>
      </c>
      <c r="O89" s="5" t="n"/>
      <c r="P89" s="12">
        <f>IF(OR(A89="",H89="",L89=""),"",IF(N89=0,"Réglé",IF(TODAY()&gt;H89,IF(M89&gt;0,"Partiellement réglé","En retard"),"À venir")))</f>
        <v/>
      </c>
      <c r="Q89" s="15">
        <f>IF(OR(A89="",H89="",N89=""),"",IF(AND(N89&gt;0,TODAY()&gt;H89),TODAY()-H89,0))</f>
        <v/>
      </c>
      <c r="R89" s="3" t="n"/>
      <c r="S89" s="3" t="n"/>
    </row>
    <row r="90">
      <c r="A90" s="2" t="n"/>
      <c r="B90" s="3" t="n"/>
      <c r="C90" s="3" t="n"/>
      <c r="D90" s="3" t="n"/>
      <c r="E90" s="4" t="n"/>
      <c r="F90" s="5" t="n"/>
      <c r="G90" s="6">
        <f>IF(B90="","",IFERROR(VLOOKUP(B90,'Paramètres'!$A$6:$C$105,3,FALSE),30))</f>
        <v/>
      </c>
      <c r="H90" s="7">
        <f>IF(OR(F90="",G90=""),"",F90+G90)</f>
        <v/>
      </c>
      <c r="I90" s="8" t="n"/>
      <c r="J90" s="9" t="n"/>
      <c r="K90" s="10">
        <f>IF(OR(I90="",J90=""),"",I90*J90)</f>
        <v/>
      </c>
      <c r="L90" s="10">
        <f>IF(OR(I90="",J90=""),"",I90+K90)</f>
        <v/>
      </c>
      <c r="M90" s="8" t="n"/>
      <c r="N90" s="10">
        <f>IF(L90="","",MAX(0,L90-IF(M90="",0,M90)))</f>
        <v/>
      </c>
      <c r="O90" s="5" t="n"/>
      <c r="P90" s="6">
        <f>IF(OR(A90="",H90="",L90=""),"",IF(N90=0,"Réglé",IF(TODAY()&gt;H90,IF(M90&gt;0,"Partiellement réglé","En retard"),"À venir")))</f>
        <v/>
      </c>
      <c r="Q90" s="11">
        <f>IF(OR(A90="",H90="",N90=""),"",IF(AND(N90&gt;0,TODAY()&gt;H90),TODAY()-H90,0))</f>
        <v/>
      </c>
      <c r="R90" s="3" t="n"/>
      <c r="S90" s="3" t="n"/>
    </row>
    <row r="91">
      <c r="A91" s="2" t="n"/>
      <c r="B91" s="3" t="n"/>
      <c r="C91" s="3" t="n"/>
      <c r="D91" s="3" t="n"/>
      <c r="E91" s="4" t="n"/>
      <c r="F91" s="5" t="n"/>
      <c r="G91" s="12">
        <f>IF(B91="","",IFERROR(VLOOKUP(B91,'Paramètres'!$A$6:$C$105,3,FALSE),30))</f>
        <v/>
      </c>
      <c r="H91" s="13">
        <f>IF(OR(F91="",G91=""),"",F91+G91)</f>
        <v/>
      </c>
      <c r="I91" s="8" t="n"/>
      <c r="J91" s="9" t="n"/>
      <c r="K91" s="14">
        <f>IF(OR(I91="",J91=""),"",I91*J91)</f>
        <v/>
      </c>
      <c r="L91" s="14">
        <f>IF(OR(I91="",J91=""),"",I91+K91)</f>
        <v/>
      </c>
      <c r="M91" s="8" t="n"/>
      <c r="N91" s="14">
        <f>IF(L91="","",MAX(0,L91-IF(M91="",0,M91)))</f>
        <v/>
      </c>
      <c r="O91" s="5" t="n"/>
      <c r="P91" s="12">
        <f>IF(OR(A91="",H91="",L91=""),"",IF(N91=0,"Réglé",IF(TODAY()&gt;H91,IF(M91&gt;0,"Partiellement réglé","En retard"),"À venir")))</f>
        <v/>
      </c>
      <c r="Q91" s="15">
        <f>IF(OR(A91="",H91="",N91=""),"",IF(AND(N91&gt;0,TODAY()&gt;H91),TODAY()-H91,0))</f>
        <v/>
      </c>
      <c r="R91" s="3" t="n"/>
      <c r="S91" s="3" t="n"/>
    </row>
    <row r="92">
      <c r="A92" s="2" t="n"/>
      <c r="B92" s="3" t="n"/>
      <c r="C92" s="3" t="n"/>
      <c r="D92" s="3" t="n"/>
      <c r="E92" s="4" t="n"/>
      <c r="F92" s="5" t="n"/>
      <c r="G92" s="6">
        <f>IF(B92="","",IFERROR(VLOOKUP(B92,'Paramètres'!$A$6:$C$105,3,FALSE),30))</f>
        <v/>
      </c>
      <c r="H92" s="7">
        <f>IF(OR(F92="",G92=""),"",F92+G92)</f>
        <v/>
      </c>
      <c r="I92" s="8" t="n"/>
      <c r="J92" s="9" t="n"/>
      <c r="K92" s="10">
        <f>IF(OR(I92="",J92=""),"",I92*J92)</f>
        <v/>
      </c>
      <c r="L92" s="10">
        <f>IF(OR(I92="",J92=""),"",I92+K92)</f>
        <v/>
      </c>
      <c r="M92" s="8" t="n"/>
      <c r="N92" s="10">
        <f>IF(L92="","",MAX(0,L92-IF(M92="",0,M92)))</f>
        <v/>
      </c>
      <c r="O92" s="5" t="n"/>
      <c r="P92" s="6">
        <f>IF(OR(A92="",H92="",L92=""),"",IF(N92=0,"Réglé",IF(TODAY()&gt;H92,IF(M92&gt;0,"Partiellement réglé","En retard"),"À venir")))</f>
        <v/>
      </c>
      <c r="Q92" s="11">
        <f>IF(OR(A92="",H92="",N92=""),"",IF(AND(N92&gt;0,TODAY()&gt;H92),TODAY()-H92,0))</f>
        <v/>
      </c>
      <c r="R92" s="3" t="n"/>
      <c r="S92" s="3" t="n"/>
    </row>
    <row r="93">
      <c r="A93" s="2" t="n"/>
      <c r="B93" s="3" t="n"/>
      <c r="C93" s="3" t="n"/>
      <c r="D93" s="3" t="n"/>
      <c r="E93" s="4" t="n"/>
      <c r="F93" s="5" t="n"/>
      <c r="G93" s="12">
        <f>IF(B93="","",IFERROR(VLOOKUP(B93,'Paramètres'!$A$6:$C$105,3,FALSE),30))</f>
        <v/>
      </c>
      <c r="H93" s="13">
        <f>IF(OR(F93="",G93=""),"",F93+G93)</f>
        <v/>
      </c>
      <c r="I93" s="8" t="n"/>
      <c r="J93" s="9" t="n"/>
      <c r="K93" s="14">
        <f>IF(OR(I93="",J93=""),"",I93*J93)</f>
        <v/>
      </c>
      <c r="L93" s="14">
        <f>IF(OR(I93="",J93=""),"",I93+K93)</f>
        <v/>
      </c>
      <c r="M93" s="8" t="n"/>
      <c r="N93" s="14">
        <f>IF(L93="","",MAX(0,L93-IF(M93="",0,M93)))</f>
        <v/>
      </c>
      <c r="O93" s="5" t="n"/>
      <c r="P93" s="12">
        <f>IF(OR(A93="",H93="",L93=""),"",IF(N93=0,"Réglé",IF(TODAY()&gt;H93,IF(M93&gt;0,"Partiellement réglé","En retard"),"À venir")))</f>
        <v/>
      </c>
      <c r="Q93" s="15">
        <f>IF(OR(A93="",H93="",N93=""),"",IF(AND(N93&gt;0,TODAY()&gt;H93),TODAY()-H93,0))</f>
        <v/>
      </c>
      <c r="R93" s="3" t="n"/>
      <c r="S93" s="3" t="n"/>
    </row>
    <row r="94">
      <c r="A94" s="2" t="n"/>
      <c r="B94" s="3" t="n"/>
      <c r="C94" s="3" t="n"/>
      <c r="D94" s="3" t="n"/>
      <c r="E94" s="4" t="n"/>
      <c r="F94" s="5" t="n"/>
      <c r="G94" s="6">
        <f>IF(B94="","",IFERROR(VLOOKUP(B94,'Paramètres'!$A$6:$C$105,3,FALSE),30))</f>
        <v/>
      </c>
      <c r="H94" s="7">
        <f>IF(OR(F94="",G94=""),"",F94+G94)</f>
        <v/>
      </c>
      <c r="I94" s="8" t="n"/>
      <c r="J94" s="9" t="n"/>
      <c r="K94" s="10">
        <f>IF(OR(I94="",J94=""),"",I94*J94)</f>
        <v/>
      </c>
      <c r="L94" s="10">
        <f>IF(OR(I94="",J94=""),"",I94+K94)</f>
        <v/>
      </c>
      <c r="M94" s="8" t="n"/>
      <c r="N94" s="10">
        <f>IF(L94="","",MAX(0,L94-IF(M94="",0,M94)))</f>
        <v/>
      </c>
      <c r="O94" s="5" t="n"/>
      <c r="P94" s="6">
        <f>IF(OR(A94="",H94="",L94=""),"",IF(N94=0,"Réglé",IF(TODAY()&gt;H94,IF(M94&gt;0,"Partiellement réglé","En retard"),"À venir")))</f>
        <v/>
      </c>
      <c r="Q94" s="11">
        <f>IF(OR(A94="",H94="",N94=""),"",IF(AND(N94&gt;0,TODAY()&gt;H94),TODAY()-H94,0))</f>
        <v/>
      </c>
      <c r="R94" s="3" t="n"/>
      <c r="S94" s="3" t="n"/>
    </row>
    <row r="95">
      <c r="A95" s="2" t="n"/>
      <c r="B95" s="3" t="n"/>
      <c r="C95" s="3" t="n"/>
      <c r="D95" s="3" t="n"/>
      <c r="E95" s="4" t="n"/>
      <c r="F95" s="5" t="n"/>
      <c r="G95" s="12">
        <f>IF(B95="","",IFERROR(VLOOKUP(B95,'Paramètres'!$A$6:$C$105,3,FALSE),30))</f>
        <v/>
      </c>
      <c r="H95" s="13">
        <f>IF(OR(F95="",G95=""),"",F95+G95)</f>
        <v/>
      </c>
      <c r="I95" s="8" t="n"/>
      <c r="J95" s="9" t="n"/>
      <c r="K95" s="14">
        <f>IF(OR(I95="",J95=""),"",I95*J95)</f>
        <v/>
      </c>
      <c r="L95" s="14">
        <f>IF(OR(I95="",J95=""),"",I95+K95)</f>
        <v/>
      </c>
      <c r="M95" s="8" t="n"/>
      <c r="N95" s="14">
        <f>IF(L95="","",MAX(0,L95-IF(M95="",0,M95)))</f>
        <v/>
      </c>
      <c r="O95" s="5" t="n"/>
      <c r="P95" s="12">
        <f>IF(OR(A95="",H95="",L95=""),"",IF(N95=0,"Réglé",IF(TODAY()&gt;H95,IF(M95&gt;0,"Partiellement réglé","En retard"),"À venir")))</f>
        <v/>
      </c>
      <c r="Q95" s="15">
        <f>IF(OR(A95="",H95="",N95=""),"",IF(AND(N95&gt;0,TODAY()&gt;H95),TODAY()-H95,0))</f>
        <v/>
      </c>
      <c r="R95" s="3" t="n"/>
      <c r="S95" s="3" t="n"/>
    </row>
    <row r="96">
      <c r="A96" s="2" t="n"/>
      <c r="B96" s="3" t="n"/>
      <c r="C96" s="3" t="n"/>
      <c r="D96" s="3" t="n"/>
      <c r="E96" s="4" t="n"/>
      <c r="F96" s="5" t="n"/>
      <c r="G96" s="6">
        <f>IF(B96="","",IFERROR(VLOOKUP(B96,'Paramètres'!$A$6:$C$105,3,FALSE),30))</f>
        <v/>
      </c>
      <c r="H96" s="7">
        <f>IF(OR(F96="",G96=""),"",F96+G96)</f>
        <v/>
      </c>
      <c r="I96" s="8" t="n"/>
      <c r="J96" s="9" t="n"/>
      <c r="K96" s="10">
        <f>IF(OR(I96="",J96=""),"",I96*J96)</f>
        <v/>
      </c>
      <c r="L96" s="10">
        <f>IF(OR(I96="",J96=""),"",I96+K96)</f>
        <v/>
      </c>
      <c r="M96" s="8" t="n"/>
      <c r="N96" s="10">
        <f>IF(L96="","",MAX(0,L96-IF(M96="",0,M96)))</f>
        <v/>
      </c>
      <c r="O96" s="5" t="n"/>
      <c r="P96" s="6">
        <f>IF(OR(A96="",H96="",L96=""),"",IF(N96=0,"Réglé",IF(TODAY()&gt;H96,IF(M96&gt;0,"Partiellement réglé","En retard"),"À venir")))</f>
        <v/>
      </c>
      <c r="Q96" s="11">
        <f>IF(OR(A96="",H96="",N96=""),"",IF(AND(N96&gt;0,TODAY()&gt;H96),TODAY()-H96,0))</f>
        <v/>
      </c>
      <c r="R96" s="3" t="n"/>
      <c r="S96" s="3" t="n"/>
    </row>
    <row r="97">
      <c r="A97" s="2" t="n"/>
      <c r="B97" s="3" t="n"/>
      <c r="C97" s="3" t="n"/>
      <c r="D97" s="3" t="n"/>
      <c r="E97" s="4" t="n"/>
      <c r="F97" s="5" t="n"/>
      <c r="G97" s="12">
        <f>IF(B97="","",IFERROR(VLOOKUP(B97,'Paramètres'!$A$6:$C$105,3,FALSE),30))</f>
        <v/>
      </c>
      <c r="H97" s="13">
        <f>IF(OR(F97="",G97=""),"",F97+G97)</f>
        <v/>
      </c>
      <c r="I97" s="8" t="n"/>
      <c r="J97" s="9" t="n"/>
      <c r="K97" s="14">
        <f>IF(OR(I97="",J97=""),"",I97*J97)</f>
        <v/>
      </c>
      <c r="L97" s="14">
        <f>IF(OR(I97="",J97=""),"",I97+K97)</f>
        <v/>
      </c>
      <c r="M97" s="8" t="n"/>
      <c r="N97" s="14">
        <f>IF(L97="","",MAX(0,L97-IF(M97="",0,M97)))</f>
        <v/>
      </c>
      <c r="O97" s="5" t="n"/>
      <c r="P97" s="12">
        <f>IF(OR(A97="",H97="",L97=""),"",IF(N97=0,"Réglé",IF(TODAY()&gt;H97,IF(M97&gt;0,"Partiellement réglé","En retard"),"À venir")))</f>
        <v/>
      </c>
      <c r="Q97" s="15">
        <f>IF(OR(A97="",H97="",N97=""),"",IF(AND(N97&gt;0,TODAY()&gt;H97),TODAY()-H97,0))</f>
        <v/>
      </c>
      <c r="R97" s="3" t="n"/>
      <c r="S97" s="3" t="n"/>
    </row>
    <row r="98">
      <c r="A98" s="2" t="n"/>
      <c r="B98" s="3" t="n"/>
      <c r="C98" s="3" t="n"/>
      <c r="D98" s="3" t="n"/>
      <c r="E98" s="4" t="n"/>
      <c r="F98" s="5" t="n"/>
      <c r="G98" s="6">
        <f>IF(B98="","",IFERROR(VLOOKUP(B98,'Paramètres'!$A$6:$C$105,3,FALSE),30))</f>
        <v/>
      </c>
      <c r="H98" s="7">
        <f>IF(OR(F98="",G98=""),"",F98+G98)</f>
        <v/>
      </c>
      <c r="I98" s="8" t="n"/>
      <c r="J98" s="9" t="n"/>
      <c r="K98" s="10">
        <f>IF(OR(I98="",J98=""),"",I98*J98)</f>
        <v/>
      </c>
      <c r="L98" s="10">
        <f>IF(OR(I98="",J98=""),"",I98+K98)</f>
        <v/>
      </c>
      <c r="M98" s="8" t="n"/>
      <c r="N98" s="10">
        <f>IF(L98="","",MAX(0,L98-IF(M98="",0,M98)))</f>
        <v/>
      </c>
      <c r="O98" s="5" t="n"/>
      <c r="P98" s="6">
        <f>IF(OR(A98="",H98="",L98=""),"",IF(N98=0,"Réglé",IF(TODAY()&gt;H98,IF(M98&gt;0,"Partiellement réglé","En retard"),"À venir")))</f>
        <v/>
      </c>
      <c r="Q98" s="11">
        <f>IF(OR(A98="",H98="",N98=""),"",IF(AND(N98&gt;0,TODAY()&gt;H98),TODAY()-H98,0))</f>
        <v/>
      </c>
      <c r="R98" s="3" t="n"/>
      <c r="S98" s="3" t="n"/>
    </row>
    <row r="99">
      <c r="A99" s="2" t="n"/>
      <c r="B99" s="3" t="n"/>
      <c r="C99" s="3" t="n"/>
      <c r="D99" s="3" t="n"/>
      <c r="E99" s="4" t="n"/>
      <c r="F99" s="5" t="n"/>
      <c r="G99" s="12">
        <f>IF(B99="","",IFERROR(VLOOKUP(B99,'Paramètres'!$A$6:$C$105,3,FALSE),30))</f>
        <v/>
      </c>
      <c r="H99" s="13">
        <f>IF(OR(F99="",G99=""),"",F99+G99)</f>
        <v/>
      </c>
      <c r="I99" s="8" t="n"/>
      <c r="J99" s="9" t="n"/>
      <c r="K99" s="14">
        <f>IF(OR(I99="",J99=""),"",I99*J99)</f>
        <v/>
      </c>
      <c r="L99" s="14">
        <f>IF(OR(I99="",J99=""),"",I99+K99)</f>
        <v/>
      </c>
      <c r="M99" s="8" t="n"/>
      <c r="N99" s="14">
        <f>IF(L99="","",MAX(0,L99-IF(M99="",0,M99)))</f>
        <v/>
      </c>
      <c r="O99" s="5" t="n"/>
      <c r="P99" s="12">
        <f>IF(OR(A99="",H99="",L99=""),"",IF(N99=0,"Réglé",IF(TODAY()&gt;H99,IF(M99&gt;0,"Partiellement réglé","En retard"),"À venir")))</f>
        <v/>
      </c>
      <c r="Q99" s="15">
        <f>IF(OR(A99="",H99="",N99=""),"",IF(AND(N99&gt;0,TODAY()&gt;H99),TODAY()-H99,0))</f>
        <v/>
      </c>
      <c r="R99" s="3" t="n"/>
      <c r="S99" s="3" t="n"/>
    </row>
    <row r="100">
      <c r="A100" s="2" t="n"/>
      <c r="B100" s="3" t="n"/>
      <c r="C100" s="3" t="n"/>
      <c r="D100" s="3" t="n"/>
      <c r="E100" s="4" t="n"/>
      <c r="F100" s="5" t="n"/>
      <c r="G100" s="6">
        <f>IF(B100="","",IFERROR(VLOOKUP(B100,'Paramètres'!$A$6:$C$105,3,FALSE),30))</f>
        <v/>
      </c>
      <c r="H100" s="7">
        <f>IF(OR(F100="",G100=""),"",F100+G100)</f>
        <v/>
      </c>
      <c r="I100" s="8" t="n"/>
      <c r="J100" s="9" t="n"/>
      <c r="K100" s="10">
        <f>IF(OR(I100="",J100=""),"",I100*J100)</f>
        <v/>
      </c>
      <c r="L100" s="10">
        <f>IF(OR(I100="",J100=""),"",I100+K100)</f>
        <v/>
      </c>
      <c r="M100" s="8" t="n"/>
      <c r="N100" s="10">
        <f>IF(L100="","",MAX(0,L100-IF(M100="",0,M100)))</f>
        <v/>
      </c>
      <c r="O100" s="5" t="n"/>
      <c r="P100" s="6">
        <f>IF(OR(A100="",H100="",L100=""),"",IF(N100=0,"Réglé",IF(TODAY()&gt;H100,IF(M100&gt;0,"Partiellement réglé","En retard"),"À venir")))</f>
        <v/>
      </c>
      <c r="Q100" s="11">
        <f>IF(OR(A100="",H100="",N100=""),"",IF(AND(N100&gt;0,TODAY()&gt;H100),TODAY()-H100,0))</f>
        <v/>
      </c>
      <c r="R100" s="3" t="n"/>
      <c r="S100" s="3" t="n"/>
    </row>
    <row r="101">
      <c r="A101" s="2" t="n"/>
      <c r="B101" s="3" t="n"/>
      <c r="C101" s="3" t="n"/>
      <c r="D101" s="3" t="n"/>
      <c r="E101" s="4" t="n"/>
      <c r="F101" s="5" t="n"/>
      <c r="G101" s="12">
        <f>IF(B101="","",IFERROR(VLOOKUP(B101,'Paramètres'!$A$6:$C$105,3,FALSE),30))</f>
        <v/>
      </c>
      <c r="H101" s="13">
        <f>IF(OR(F101="",G101=""),"",F101+G101)</f>
        <v/>
      </c>
      <c r="I101" s="8" t="n"/>
      <c r="J101" s="9" t="n"/>
      <c r="K101" s="14">
        <f>IF(OR(I101="",J101=""),"",I101*J101)</f>
        <v/>
      </c>
      <c r="L101" s="14">
        <f>IF(OR(I101="",J101=""),"",I101+K101)</f>
        <v/>
      </c>
      <c r="M101" s="8" t="n"/>
      <c r="N101" s="14">
        <f>IF(L101="","",MAX(0,L101-IF(M101="",0,M101)))</f>
        <v/>
      </c>
      <c r="O101" s="5" t="n"/>
      <c r="P101" s="12">
        <f>IF(OR(A101="",H101="",L101=""),"",IF(N101=0,"Réglé",IF(TODAY()&gt;H101,IF(M101&gt;0,"Partiellement réglé","En retard"),"À venir")))</f>
        <v/>
      </c>
      <c r="Q101" s="15">
        <f>IF(OR(A101="",H101="",N101=""),"",IF(AND(N101&gt;0,TODAY()&gt;H101),TODAY()-H101,0))</f>
        <v/>
      </c>
      <c r="R101" s="3" t="n"/>
      <c r="S101" s="3" t="n"/>
    </row>
  </sheetData>
  <autoFilter ref="A1:S101"/>
  <conditionalFormatting sqref="P2:P101">
    <cfRule type="expression" priority="1" dxfId="0">
      <formula>$P2="Réglé"</formula>
    </cfRule>
    <cfRule type="expression" priority="2" dxfId="1">
      <formula>$P2="À venir"</formula>
    </cfRule>
    <cfRule type="expression" priority="3" dxfId="2">
      <formula>$P2="En retard"</formula>
    </cfRule>
    <cfRule type="expression" priority="4" dxfId="3">
      <formula>$P2="Partiellement réglé"</formula>
    </cfRule>
  </conditionalFormatting>
  <conditionalFormatting sqref="Q2:Q101">
    <cfRule type="expression" priority="5" dxfId="2">
      <formula>$Q2&gt;0</formula>
    </cfRule>
  </conditionalFormatting>
  <dataValidations count="5">
    <dataValidation sqref="B2:B101" showErrorMessage="1" showInputMessage="1" allowBlank="1" type="list">
      <formula1>'Paramètres'!$A$6:$A$105</formula1>
    </dataValidation>
    <dataValidation sqref="J2:J101" showErrorMessage="1" showInputMessage="1" allowBlank="1" type="list">
      <formula1>'Paramètres'!$B$109:$B$112</formula1>
    </dataValidation>
    <dataValidation sqref="R2:R101" showErrorMessage="1" showInputMessage="1" allowBlank="1" type="list">
      <formula1>'Paramètres'!$A$116:$A$119</formula1>
    </dataValidation>
    <dataValidation sqref="I2:I101" showErrorMessage="1" showInputMessage="1" allowBlank="1" type="decimal" operator="between">
      <formula1>0</formula1>
      <formula2>100000000</formula2>
    </dataValidation>
    <dataValidation sqref="M2:M101" showErrorMessage="1" showInputMessage="1" allowBlank="1" type="decimal" operator="between">
      <formula1>0</formula1>
      <formula2>100000000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22" customWidth="1" min="3" max="3"/>
    <col width="25" customWidth="1" min="4" max="4"/>
    <col width="18" customWidth="1" min="5" max="5"/>
    <col width="4" customWidth="1" min="6" max="6"/>
    <col width="24" customWidth="1" min="7" max="7"/>
    <col width="14" customWidth="1" min="8" max="8"/>
    <col width="18" customWidth="1" min="9" max="9"/>
    <col width="18" customWidth="1" min="10" max="10"/>
    <col width="4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</cols>
  <sheetData>
    <row r="1" ht="28" customHeight="1">
      <c r="A1" s="16" t="inlineStr">
        <is>
          <t>Synthèse de l'échéancier des paiements</t>
        </is>
      </c>
    </row>
    <row r="3">
      <c r="A3" s="1" t="inlineStr">
        <is>
          <t>Indicateur</t>
        </is>
      </c>
      <c r="B3" s="1" t="inlineStr">
        <is>
          <t>Valeur</t>
        </is>
      </c>
      <c r="D3" s="1" t="inlineStr">
        <is>
          <t>Indicateur</t>
        </is>
      </c>
      <c r="E3" s="1" t="inlineStr">
        <is>
          <t>Valeur</t>
        </is>
      </c>
      <c r="G3" s="1" t="inlineStr">
        <is>
          <t>Statut</t>
        </is>
      </c>
      <c r="H3" s="1" t="inlineStr">
        <is>
          <t>Nombre</t>
        </is>
      </c>
      <c r="I3" s="1" t="inlineStr">
        <is>
          <t>Montant TTC</t>
        </is>
      </c>
      <c r="J3" s="1" t="inlineStr">
        <is>
          <t>Solde restant</t>
        </is>
      </c>
    </row>
    <row r="4">
      <c r="A4" s="17" t="inlineStr">
        <is>
          <t>Total facturé TTC</t>
        </is>
      </c>
      <c r="B4" s="18">
        <f>SUM('Échéancier'!$L$2:$L$101)</f>
        <v/>
      </c>
      <c r="D4" s="17" t="inlineStr">
        <is>
          <t>Nombre de factures en retard</t>
        </is>
      </c>
      <c r="E4" s="19">
        <f>COUNTIF('Échéancier'!$P$2:$P$101,"En retard")</f>
        <v/>
      </c>
      <c r="G4" s="6" t="inlineStr">
        <is>
          <t>À venir</t>
        </is>
      </c>
      <c r="H4" s="6">
        <f>COUNTIF('Échéancier'!$P$2:$P$101,G4)</f>
        <v/>
      </c>
      <c r="I4" s="10">
        <f>SUMIF('Échéancier'!$P$2:$P$101,G4,'Échéancier'!$L$2:$L$101)</f>
        <v/>
      </c>
      <c r="J4" s="10">
        <f>SUMIF('Échéancier'!$P$2:$P$101,G4,'Échéancier'!$N$2:$N$101)</f>
        <v/>
      </c>
    </row>
    <row r="5">
      <c r="A5" s="17" t="inlineStr">
        <is>
          <t>Total encaissé</t>
        </is>
      </c>
      <c r="B5" s="18">
        <f>SUM('Échéancier'!$M$2:$M$101)</f>
        <v/>
      </c>
      <c r="D5" s="17" t="inlineStr">
        <is>
          <t>Taux d'encaissement</t>
        </is>
      </c>
      <c r="E5" s="20">
        <f>IFERROR(SUM('Échéancier'!$M$2:$M$101)/SUM('Échéancier'!$L$2:$L$101),0)</f>
        <v/>
      </c>
      <c r="G5" s="12" t="inlineStr">
        <is>
          <t>En retard</t>
        </is>
      </c>
      <c r="H5" s="12">
        <f>COUNTIF('Échéancier'!$P$2:$P$101,G5)</f>
        <v/>
      </c>
      <c r="I5" s="14">
        <f>SUMIF('Échéancier'!$P$2:$P$101,G5,'Échéancier'!$L$2:$L$101)</f>
        <v/>
      </c>
      <c r="J5" s="14">
        <f>SUMIF('Échéancier'!$P$2:$P$101,G5,'Échéancier'!$N$2:$N$101)</f>
        <v/>
      </c>
    </row>
    <row r="6">
      <c r="A6" s="17" t="inlineStr">
        <is>
          <t>Solde à recouvrer</t>
        </is>
      </c>
      <c r="B6" s="18">
        <f>SUM('Échéancier'!$N$2:$N$101)</f>
        <v/>
      </c>
      <c r="D6" s="17" t="inlineStr">
        <is>
          <t>Nombre de factures réglées</t>
        </is>
      </c>
      <c r="E6" s="19">
        <f>COUNTIF('Échéancier'!$P$2:$P$101,"Réglé")</f>
        <v/>
      </c>
      <c r="G6" s="6" t="inlineStr">
        <is>
          <t>Partiellement réglé</t>
        </is>
      </c>
      <c r="H6" s="6">
        <f>COUNTIF('Échéancier'!$P$2:$P$101,G6)</f>
        <v/>
      </c>
      <c r="I6" s="10">
        <f>SUMIF('Échéancier'!$P$2:$P$101,G6,'Échéancier'!$L$2:$L$101)</f>
        <v/>
      </c>
      <c r="J6" s="10">
        <f>SUMIF('Échéancier'!$P$2:$P$101,G6,'Échéancier'!$N$2:$N$101)</f>
        <v/>
      </c>
    </row>
    <row r="7">
      <c r="A7" s="17" t="inlineStr">
        <is>
          <t>Montant moyen des factures</t>
        </is>
      </c>
      <c r="B7" s="21">
        <f>IFERROR(AVERAGE('Échéancier'!$L$2:$L$101),0)</f>
        <v/>
      </c>
      <c r="G7" s="12" t="inlineStr">
        <is>
          <t>Réglé</t>
        </is>
      </c>
      <c r="H7" s="12">
        <f>COUNTIF('Échéancier'!$P$2:$P$101,G7)</f>
        <v/>
      </c>
      <c r="I7" s="14">
        <f>SUMIF('Échéancier'!$P$2:$P$101,G7,'Échéancier'!$L$2:$L$101)</f>
        <v/>
      </c>
      <c r="J7" s="14">
        <f>SUMIF('Échéancier'!$P$2:$P$101,G7,'Échéancier'!$N$2:$N$101)</f>
        <v/>
      </c>
    </row>
    <row r="10">
      <c r="A10" s="22" t="inlineStr">
        <is>
          <t>Mois d'échéance</t>
        </is>
      </c>
      <c r="B10" s="22" t="inlineStr">
        <is>
          <t>Fin de mois</t>
        </is>
      </c>
      <c r="C10" s="22" t="inlineStr">
        <is>
          <t>Encaissements prévus TTC</t>
        </is>
      </c>
    </row>
    <row r="11">
      <c r="A11" s="7" t="n">
        <v>46023</v>
      </c>
      <c r="B11" s="7" t="n">
        <v>46053</v>
      </c>
      <c r="C11" s="10">
        <f>IFERROR(SUMIFS('Échéancier'!$L$2:$L$101,'Échéancier'!$H$2:$H$101,"&gt;="&amp;$A11,'Échéancier'!$H$2:$H$101,"&lt;="&amp;$B11),0)</f>
        <v/>
      </c>
    </row>
    <row r="12">
      <c r="A12" s="13" t="n">
        <v>46054</v>
      </c>
      <c r="B12" s="13" t="n">
        <v>46081</v>
      </c>
      <c r="C12" s="14">
        <f>IFERROR(SUMIFS('Échéancier'!$L$2:$L$101,'Échéancier'!$H$2:$H$101,"&gt;="&amp;$A12,'Échéancier'!$H$2:$H$101,"&lt;="&amp;$B12),0)</f>
        <v/>
      </c>
    </row>
    <row r="13">
      <c r="A13" s="7" t="n">
        <v>46082</v>
      </c>
      <c r="B13" s="7" t="n">
        <v>46112</v>
      </c>
      <c r="C13" s="10">
        <f>IFERROR(SUMIFS('Échéancier'!$L$2:$L$101,'Échéancier'!$H$2:$H$101,"&gt;="&amp;$A13,'Échéancier'!$H$2:$H$101,"&lt;="&amp;$B13),0)</f>
        <v/>
      </c>
    </row>
    <row r="14">
      <c r="A14" s="13" t="n">
        <v>46113</v>
      </c>
      <c r="B14" s="13" t="n">
        <v>46142</v>
      </c>
      <c r="C14" s="14">
        <f>IFERROR(SUMIFS('Échéancier'!$L$2:$L$101,'Échéancier'!$H$2:$H$101,"&gt;="&amp;$A14,'Échéancier'!$H$2:$H$101,"&lt;="&amp;$B14),0)</f>
        <v/>
      </c>
    </row>
    <row r="15">
      <c r="A15" s="7" t="n">
        <v>46143</v>
      </c>
      <c r="B15" s="7" t="n">
        <v>46173</v>
      </c>
      <c r="C15" s="10">
        <f>IFERROR(SUMIFS('Échéancier'!$L$2:$L$101,'Échéancier'!$H$2:$H$101,"&gt;="&amp;$A15,'Échéancier'!$H$2:$H$101,"&lt;="&amp;$B15),0)</f>
        <v/>
      </c>
    </row>
    <row r="16">
      <c r="A16" s="13" t="n">
        <v>46174</v>
      </c>
      <c r="B16" s="13" t="n">
        <v>46203</v>
      </c>
      <c r="C16" s="14">
        <f>IFERROR(SUMIFS('Échéancier'!$L$2:$L$101,'Échéancier'!$H$2:$H$101,"&gt;="&amp;$A16,'Échéancier'!$H$2:$H$101,"&lt;="&amp;$B16),0)</f>
        <v/>
      </c>
    </row>
    <row r="17">
      <c r="A17" s="7" t="n">
        <v>46204</v>
      </c>
      <c r="B17" s="7" t="n">
        <v>46234</v>
      </c>
      <c r="C17" s="10">
        <f>IFERROR(SUMIFS('Échéancier'!$L$2:$L$101,'Échéancier'!$H$2:$H$101,"&gt;="&amp;$A17,'Échéancier'!$H$2:$H$101,"&lt;="&amp;$B17),0)</f>
        <v/>
      </c>
    </row>
    <row r="18">
      <c r="A18" s="13" t="n">
        <v>46235</v>
      </c>
      <c r="B18" s="13" t="n">
        <v>46265</v>
      </c>
      <c r="C18" s="14">
        <f>IFERROR(SUMIFS('Échéancier'!$L$2:$L$101,'Échéancier'!$H$2:$H$101,"&gt;="&amp;$A18,'Échéancier'!$H$2:$H$101,"&lt;="&amp;$B18),0)</f>
        <v/>
      </c>
    </row>
    <row r="19">
      <c r="A19" s="7" t="n">
        <v>46266</v>
      </c>
      <c r="B19" s="7" t="n">
        <v>46295</v>
      </c>
      <c r="C19" s="10">
        <f>IFERROR(SUMIFS('Échéancier'!$L$2:$L$101,'Échéancier'!$H$2:$H$101,"&gt;="&amp;$A19,'Échéancier'!$H$2:$H$101,"&lt;="&amp;$B19),0)</f>
        <v/>
      </c>
    </row>
    <row r="20">
      <c r="A20" s="13" t="n">
        <v>46296</v>
      </c>
      <c r="B20" s="13" t="n">
        <v>46326</v>
      </c>
      <c r="C20" s="14">
        <f>IFERROR(SUMIFS('Échéancier'!$L$2:$L$101,'Échéancier'!$H$2:$H$101,"&gt;="&amp;$A20,'Échéancier'!$H$2:$H$101,"&lt;="&amp;$B20),0)</f>
        <v/>
      </c>
    </row>
    <row r="21">
      <c r="A21" s="7" t="n">
        <v>46327</v>
      </c>
      <c r="B21" s="7" t="n">
        <v>46356</v>
      </c>
      <c r="C21" s="10">
        <f>IFERROR(SUMIFS('Échéancier'!$L$2:$L$101,'Échéancier'!$H$2:$H$101,"&gt;="&amp;$A21,'Échéancier'!$H$2:$H$101,"&lt;="&amp;$B21),0)</f>
        <v/>
      </c>
    </row>
    <row r="22">
      <c r="A22" s="13" t="n">
        <v>46357</v>
      </c>
      <c r="B22" s="13" t="n">
        <v>46387</v>
      </c>
      <c r="C22" s="14">
        <f>IFERROR(SUMIFS('Échéancier'!$L$2:$L$101,'Échéancier'!$H$2:$H$101,"&gt;="&amp;$A22,'Échéancier'!$H$2:$H$101,"&lt;="&amp;$B22),0)</f>
        <v/>
      </c>
    </row>
  </sheetData>
  <mergeCells count="1">
    <mergeCell ref="A1:T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4" customWidth="1" min="3" max="3"/>
    <col width="4" customWidth="1" min="4" max="4"/>
    <col width="25" customWidth="1" min="5" max="5"/>
    <col width="18" customWidth="1" min="6" max="6"/>
  </cols>
  <sheetData>
    <row r="1" ht="28" customHeight="1">
      <c r="A1" s="16" t="inlineStr">
        <is>
          <t>Paramètres de l'échéancier</t>
        </is>
      </c>
    </row>
    <row r="2">
      <c r="A2" s="23" t="inlineStr">
        <is>
          <t>Les cellules jaunes sont modifiables. Les délais clients alimentent automatiquement la feuille Échéancier.</t>
        </is>
      </c>
    </row>
    <row r="5">
      <c r="A5" s="1" t="inlineStr">
        <is>
          <t>Client</t>
        </is>
      </c>
      <c r="B5" s="1" t="inlineStr">
        <is>
          <t>Catégorie client</t>
        </is>
      </c>
      <c r="C5" s="1" t="inlineStr">
        <is>
          <t>Délai paiement (jours)</t>
        </is>
      </c>
    </row>
    <row r="6">
      <c r="A6" s="3" t="inlineStr">
        <is>
          <t>Atelier Parisien</t>
        </is>
      </c>
      <c r="B6" s="3" t="inlineStr">
        <is>
          <t>PME</t>
        </is>
      </c>
      <c r="C6" s="2" t="n">
        <v>30</v>
      </c>
    </row>
    <row r="7">
      <c r="A7" s="3" t="inlineStr">
        <is>
          <t>Lyon Conseil</t>
        </is>
      </c>
      <c r="B7" s="3" t="inlineStr">
        <is>
          <t>Grand compte</t>
        </is>
      </c>
      <c r="C7" s="2" t="n">
        <v>45</v>
      </c>
    </row>
    <row r="8">
      <c r="A8" s="3" t="inlineStr">
        <is>
          <t>Marseille Logistique</t>
        </is>
      </c>
      <c r="B8" s="3" t="inlineStr">
        <is>
          <t>PME</t>
        </is>
      </c>
      <c r="C8" s="2" t="n">
        <v>60</v>
      </c>
    </row>
    <row r="9">
      <c r="A9" s="3" t="inlineStr">
        <is>
          <t>Toulouse Services</t>
        </is>
      </c>
      <c r="B9" s="3" t="inlineStr">
        <is>
          <t>Collectivité</t>
        </is>
      </c>
      <c r="C9" s="2" t="n">
        <v>60</v>
      </c>
    </row>
    <row r="10">
      <c r="A10" s="3" t="inlineStr">
        <is>
          <t>Bordeaux Création</t>
        </is>
      </c>
      <c r="B10" s="3" t="inlineStr">
        <is>
          <t>Association</t>
        </is>
      </c>
      <c r="C10" s="2" t="n">
        <v>30</v>
      </c>
    </row>
    <row r="11">
      <c r="A11" s="3" t="inlineStr">
        <is>
          <t>Lille Distribution</t>
        </is>
      </c>
      <c r="B11" s="3" t="inlineStr">
        <is>
          <t>Grand compte</t>
        </is>
      </c>
      <c r="C11" s="2" t="n">
        <v>45</v>
      </c>
    </row>
    <row r="12">
      <c r="A12" s="3" t="inlineStr">
        <is>
          <t>Nantes Énergie</t>
        </is>
      </c>
      <c r="B12" s="3" t="inlineStr">
        <is>
          <t>PME</t>
        </is>
      </c>
      <c r="C12" s="2" t="n">
        <v>30</v>
      </c>
    </row>
    <row r="13">
      <c r="A13" s="3" t="inlineStr">
        <is>
          <t>Strasbourg Digital</t>
        </is>
      </c>
      <c r="B13" s="3" t="inlineStr">
        <is>
          <t>PME</t>
        </is>
      </c>
      <c r="C13" s="2" t="n">
        <v>45</v>
      </c>
    </row>
    <row r="14">
      <c r="A14" s="3" t="inlineStr">
        <is>
          <t>Nice Horizon</t>
        </is>
      </c>
      <c r="B14" s="3" t="inlineStr">
        <is>
          <t>Association</t>
        </is>
      </c>
      <c r="C14" s="2" t="n">
        <v>60</v>
      </c>
    </row>
    <row r="15">
      <c r="A15" s="3" t="inlineStr">
        <is>
          <t>Rennes Solutions</t>
        </is>
      </c>
      <c r="B15" s="3" t="inlineStr">
        <is>
          <t>Collectivité</t>
        </is>
      </c>
      <c r="C15" s="2" t="n">
        <v>60</v>
      </c>
    </row>
    <row r="16">
      <c r="A16" s="3" t="n"/>
      <c r="B16" s="3" t="n"/>
      <c r="C16" s="2" t="n"/>
    </row>
    <row r="17">
      <c r="A17" s="3" t="n"/>
      <c r="B17" s="3" t="n"/>
      <c r="C17" s="2" t="n"/>
    </row>
    <row r="18">
      <c r="A18" s="3" t="n"/>
      <c r="B18" s="3" t="n"/>
      <c r="C18" s="2" t="n"/>
    </row>
    <row r="19">
      <c r="A19" s="3" t="n"/>
      <c r="B19" s="3" t="n"/>
      <c r="C19" s="2" t="n"/>
    </row>
    <row r="20">
      <c r="A20" s="3" t="n"/>
      <c r="B20" s="3" t="n"/>
      <c r="C20" s="2" t="n"/>
    </row>
    <row r="21">
      <c r="A21" s="3" t="n"/>
      <c r="B21" s="3" t="n"/>
      <c r="C21" s="2" t="n"/>
    </row>
    <row r="22">
      <c r="A22" s="3" t="n"/>
      <c r="B22" s="3" t="n"/>
      <c r="C22" s="2" t="n"/>
    </row>
    <row r="23">
      <c r="A23" s="3" t="n"/>
      <c r="B23" s="3" t="n"/>
      <c r="C23" s="2" t="n"/>
    </row>
    <row r="24">
      <c r="A24" s="3" t="n"/>
      <c r="B24" s="3" t="n"/>
      <c r="C24" s="2" t="n"/>
    </row>
    <row r="25">
      <c r="A25" s="3" t="n"/>
      <c r="B25" s="3" t="n"/>
      <c r="C25" s="2" t="n"/>
    </row>
    <row r="26">
      <c r="A26" s="3" t="n"/>
      <c r="B26" s="3" t="n"/>
      <c r="C26" s="2" t="n"/>
    </row>
    <row r="27">
      <c r="A27" s="3" t="n"/>
      <c r="B27" s="3" t="n"/>
      <c r="C27" s="2" t="n"/>
    </row>
    <row r="28">
      <c r="A28" s="3" t="n"/>
      <c r="B28" s="3" t="n"/>
      <c r="C28" s="2" t="n"/>
    </row>
    <row r="29">
      <c r="A29" s="3" t="n"/>
      <c r="B29" s="3" t="n"/>
      <c r="C29" s="2" t="n"/>
    </row>
    <row r="30">
      <c r="A30" s="3" t="n"/>
      <c r="B30" s="3" t="n"/>
      <c r="C30" s="2" t="n"/>
    </row>
    <row r="31">
      <c r="A31" s="3" t="n"/>
      <c r="B31" s="3" t="n"/>
      <c r="C31" s="2" t="n"/>
    </row>
    <row r="32">
      <c r="A32" s="3" t="n"/>
      <c r="B32" s="3" t="n"/>
      <c r="C32" s="2" t="n"/>
    </row>
    <row r="33">
      <c r="A33" s="3" t="n"/>
      <c r="B33" s="3" t="n"/>
      <c r="C33" s="2" t="n"/>
    </row>
    <row r="34">
      <c r="A34" s="3" t="n"/>
      <c r="B34" s="3" t="n"/>
      <c r="C34" s="2" t="n"/>
    </row>
    <row r="35">
      <c r="A35" s="3" t="n"/>
      <c r="B35" s="3" t="n"/>
      <c r="C35" s="2" t="n"/>
    </row>
    <row r="36">
      <c r="A36" s="3" t="n"/>
      <c r="B36" s="3" t="n"/>
      <c r="C36" s="2" t="n"/>
    </row>
    <row r="37">
      <c r="A37" s="3" t="n"/>
      <c r="B37" s="3" t="n"/>
      <c r="C37" s="2" t="n"/>
    </row>
    <row r="38">
      <c r="A38" s="3" t="n"/>
      <c r="B38" s="3" t="n"/>
      <c r="C38" s="2" t="n"/>
    </row>
    <row r="39">
      <c r="A39" s="3" t="n"/>
      <c r="B39" s="3" t="n"/>
      <c r="C39" s="2" t="n"/>
    </row>
    <row r="40">
      <c r="A40" s="3" t="n"/>
      <c r="B40" s="3" t="n"/>
      <c r="C40" s="2" t="n"/>
    </row>
    <row r="41">
      <c r="A41" s="3" t="n"/>
      <c r="B41" s="3" t="n"/>
      <c r="C41" s="2" t="n"/>
    </row>
    <row r="42">
      <c r="A42" s="3" t="n"/>
      <c r="B42" s="3" t="n"/>
      <c r="C42" s="2" t="n"/>
    </row>
    <row r="43">
      <c r="A43" s="3" t="n"/>
      <c r="B43" s="3" t="n"/>
      <c r="C43" s="2" t="n"/>
    </row>
    <row r="44">
      <c r="A44" s="3" t="n"/>
      <c r="B44" s="3" t="n"/>
      <c r="C44" s="2" t="n"/>
    </row>
    <row r="45">
      <c r="A45" s="3" t="n"/>
      <c r="B45" s="3" t="n"/>
      <c r="C45" s="2" t="n"/>
    </row>
    <row r="46">
      <c r="A46" s="3" t="n"/>
      <c r="B46" s="3" t="n"/>
      <c r="C46" s="2" t="n"/>
    </row>
    <row r="47">
      <c r="A47" s="3" t="n"/>
      <c r="B47" s="3" t="n"/>
      <c r="C47" s="2" t="n"/>
    </row>
    <row r="48">
      <c r="A48" s="3" t="n"/>
      <c r="B48" s="3" t="n"/>
      <c r="C48" s="2" t="n"/>
    </row>
    <row r="49">
      <c r="A49" s="3" t="n"/>
      <c r="B49" s="3" t="n"/>
      <c r="C49" s="2" t="n"/>
    </row>
    <row r="50">
      <c r="A50" s="3" t="n"/>
      <c r="B50" s="3" t="n"/>
      <c r="C50" s="2" t="n"/>
    </row>
    <row r="51">
      <c r="A51" s="3" t="n"/>
      <c r="B51" s="3" t="n"/>
      <c r="C51" s="2" t="n"/>
    </row>
    <row r="52">
      <c r="A52" s="3" t="n"/>
      <c r="B52" s="3" t="n"/>
      <c r="C52" s="2" t="n"/>
    </row>
    <row r="53">
      <c r="A53" s="3" t="n"/>
      <c r="B53" s="3" t="n"/>
      <c r="C53" s="2" t="n"/>
    </row>
    <row r="54">
      <c r="A54" s="3" t="n"/>
      <c r="B54" s="3" t="n"/>
      <c r="C54" s="2" t="n"/>
    </row>
    <row r="55">
      <c r="A55" s="3" t="n"/>
      <c r="B55" s="3" t="n"/>
      <c r="C55" s="2" t="n"/>
    </row>
    <row r="56">
      <c r="A56" s="3" t="n"/>
      <c r="B56" s="3" t="n"/>
      <c r="C56" s="2" t="n"/>
    </row>
    <row r="57">
      <c r="A57" s="3" t="n"/>
      <c r="B57" s="3" t="n"/>
      <c r="C57" s="2" t="n"/>
    </row>
    <row r="58">
      <c r="A58" s="3" t="n"/>
      <c r="B58" s="3" t="n"/>
      <c r="C58" s="2" t="n"/>
    </row>
    <row r="59">
      <c r="A59" s="3" t="n"/>
      <c r="B59" s="3" t="n"/>
      <c r="C59" s="2" t="n"/>
    </row>
    <row r="60">
      <c r="A60" s="3" t="n"/>
      <c r="B60" s="3" t="n"/>
      <c r="C60" s="2" t="n"/>
    </row>
    <row r="61">
      <c r="A61" s="3" t="n"/>
      <c r="B61" s="3" t="n"/>
      <c r="C61" s="2" t="n"/>
    </row>
    <row r="62">
      <c r="A62" s="3" t="n"/>
      <c r="B62" s="3" t="n"/>
      <c r="C62" s="2" t="n"/>
    </row>
    <row r="63">
      <c r="A63" s="3" t="n"/>
      <c r="B63" s="3" t="n"/>
      <c r="C63" s="2" t="n"/>
    </row>
    <row r="64">
      <c r="A64" s="3" t="n"/>
      <c r="B64" s="3" t="n"/>
      <c r="C64" s="2" t="n"/>
    </row>
    <row r="65">
      <c r="A65" s="3" t="n"/>
      <c r="B65" s="3" t="n"/>
      <c r="C65" s="2" t="n"/>
    </row>
    <row r="66">
      <c r="A66" s="3" t="n"/>
      <c r="B66" s="3" t="n"/>
      <c r="C66" s="2" t="n"/>
    </row>
    <row r="67">
      <c r="A67" s="3" t="n"/>
      <c r="B67" s="3" t="n"/>
      <c r="C67" s="2" t="n"/>
    </row>
    <row r="68">
      <c r="A68" s="3" t="n"/>
      <c r="B68" s="3" t="n"/>
      <c r="C68" s="2" t="n"/>
    </row>
    <row r="69">
      <c r="A69" s="3" t="n"/>
      <c r="B69" s="3" t="n"/>
      <c r="C69" s="2" t="n"/>
    </row>
    <row r="70">
      <c r="A70" s="3" t="n"/>
      <c r="B70" s="3" t="n"/>
      <c r="C70" s="2" t="n"/>
    </row>
    <row r="71">
      <c r="A71" s="3" t="n"/>
      <c r="B71" s="3" t="n"/>
      <c r="C71" s="2" t="n"/>
    </row>
    <row r="72">
      <c r="A72" s="3" t="n"/>
      <c r="B72" s="3" t="n"/>
      <c r="C72" s="2" t="n"/>
    </row>
    <row r="73">
      <c r="A73" s="3" t="n"/>
      <c r="B73" s="3" t="n"/>
      <c r="C73" s="2" t="n"/>
    </row>
    <row r="74">
      <c r="A74" s="3" t="n"/>
      <c r="B74" s="3" t="n"/>
      <c r="C74" s="2" t="n"/>
    </row>
    <row r="75">
      <c r="A75" s="3" t="n"/>
      <c r="B75" s="3" t="n"/>
      <c r="C75" s="2" t="n"/>
    </row>
    <row r="76">
      <c r="A76" s="3" t="n"/>
      <c r="B76" s="3" t="n"/>
      <c r="C76" s="2" t="n"/>
    </row>
    <row r="77">
      <c r="A77" s="3" t="n"/>
      <c r="B77" s="3" t="n"/>
      <c r="C77" s="2" t="n"/>
    </row>
    <row r="78">
      <c r="A78" s="3" t="n"/>
      <c r="B78" s="3" t="n"/>
      <c r="C78" s="2" t="n"/>
    </row>
    <row r="79">
      <c r="A79" s="3" t="n"/>
      <c r="B79" s="3" t="n"/>
      <c r="C79" s="2" t="n"/>
    </row>
    <row r="80">
      <c r="A80" s="3" t="n"/>
      <c r="B80" s="3" t="n"/>
      <c r="C80" s="2" t="n"/>
    </row>
    <row r="81">
      <c r="A81" s="3" t="n"/>
      <c r="B81" s="3" t="n"/>
      <c r="C81" s="2" t="n"/>
    </row>
    <row r="82">
      <c r="A82" s="3" t="n"/>
      <c r="B82" s="3" t="n"/>
      <c r="C82" s="2" t="n"/>
    </row>
    <row r="83">
      <c r="A83" s="3" t="n"/>
      <c r="B83" s="3" t="n"/>
      <c r="C83" s="2" t="n"/>
    </row>
    <row r="84">
      <c r="A84" s="3" t="n"/>
      <c r="B84" s="3" t="n"/>
      <c r="C84" s="2" t="n"/>
    </row>
    <row r="85">
      <c r="A85" s="3" t="n"/>
      <c r="B85" s="3" t="n"/>
      <c r="C85" s="2" t="n"/>
    </row>
    <row r="86">
      <c r="A86" s="3" t="n"/>
      <c r="B86" s="3" t="n"/>
      <c r="C86" s="2" t="n"/>
    </row>
    <row r="87">
      <c r="A87" s="3" t="n"/>
      <c r="B87" s="3" t="n"/>
      <c r="C87" s="2" t="n"/>
    </row>
    <row r="88">
      <c r="A88" s="3" t="n"/>
      <c r="B88" s="3" t="n"/>
      <c r="C88" s="2" t="n"/>
    </row>
    <row r="89">
      <c r="A89" s="3" t="n"/>
      <c r="B89" s="3" t="n"/>
      <c r="C89" s="2" t="n"/>
    </row>
    <row r="90">
      <c r="A90" s="3" t="n"/>
      <c r="B90" s="3" t="n"/>
      <c r="C90" s="2" t="n"/>
    </row>
    <row r="91">
      <c r="A91" s="3" t="n"/>
      <c r="B91" s="3" t="n"/>
      <c r="C91" s="2" t="n"/>
    </row>
    <row r="92">
      <c r="A92" s="3" t="n"/>
      <c r="B92" s="3" t="n"/>
      <c r="C92" s="2" t="n"/>
    </row>
    <row r="93">
      <c r="A93" s="3" t="n"/>
      <c r="B93" s="3" t="n"/>
      <c r="C93" s="2" t="n"/>
    </row>
    <row r="94">
      <c r="A94" s="3" t="n"/>
      <c r="B94" s="3" t="n"/>
      <c r="C94" s="2" t="n"/>
    </row>
    <row r="95">
      <c r="A95" s="3" t="n"/>
      <c r="B95" s="3" t="n"/>
      <c r="C95" s="2" t="n"/>
    </row>
    <row r="96">
      <c r="A96" s="3" t="n"/>
      <c r="B96" s="3" t="n"/>
      <c r="C96" s="2" t="n"/>
    </row>
    <row r="97">
      <c r="A97" s="3" t="n"/>
      <c r="B97" s="3" t="n"/>
      <c r="C97" s="2" t="n"/>
    </row>
    <row r="98">
      <c r="A98" s="3" t="n"/>
      <c r="B98" s="3" t="n"/>
      <c r="C98" s="2" t="n"/>
    </row>
    <row r="99">
      <c r="A99" s="3" t="n"/>
      <c r="B99" s="3" t="n"/>
      <c r="C99" s="2" t="n"/>
    </row>
    <row r="100">
      <c r="A100" s="3" t="n"/>
      <c r="B100" s="3" t="n"/>
      <c r="C100" s="2" t="n"/>
    </row>
    <row r="101">
      <c r="A101" s="3" t="n"/>
      <c r="B101" s="3" t="n"/>
      <c r="C101" s="2" t="n"/>
    </row>
    <row r="102">
      <c r="A102" s="3" t="n"/>
      <c r="B102" s="3" t="n"/>
      <c r="C102" s="2" t="n"/>
    </row>
    <row r="103">
      <c r="A103" s="3" t="n"/>
      <c r="B103" s="3" t="n"/>
      <c r="C103" s="2" t="n"/>
    </row>
    <row r="104">
      <c r="A104" s="3" t="n"/>
      <c r="B104" s="3" t="n"/>
      <c r="C104" s="2" t="n"/>
    </row>
    <row r="105">
      <c r="A105" s="3" t="n"/>
      <c r="B105" s="3" t="n"/>
      <c r="C105" s="2" t="n"/>
    </row>
    <row r="108">
      <c r="A108" s="22" t="inlineStr">
        <is>
          <t>Libellé TVA</t>
        </is>
      </c>
      <c r="B108" s="22" t="inlineStr">
        <is>
          <t>Taux TVA</t>
        </is>
      </c>
    </row>
    <row r="109">
      <c r="A109" s="2" t="inlineStr">
        <is>
          <t>TVA normale</t>
        </is>
      </c>
      <c r="B109" s="9" t="n">
        <v>0.2</v>
      </c>
    </row>
    <row r="110">
      <c r="A110" s="2" t="inlineStr">
        <is>
          <t>TVA intermédiaire</t>
        </is>
      </c>
      <c r="B110" s="9" t="n">
        <v>0.1</v>
      </c>
    </row>
    <row r="111">
      <c r="A111" s="2" t="inlineStr">
        <is>
          <t>TVA réduite</t>
        </is>
      </c>
      <c r="B111" s="9" t="n">
        <v>0.055</v>
      </c>
    </row>
    <row r="112">
      <c r="A112" s="2" t="inlineStr">
        <is>
          <t>TVA particulière</t>
        </is>
      </c>
      <c r="B112" s="9" t="n">
        <v>0.021</v>
      </c>
    </row>
    <row r="115">
      <c r="A115" s="22" t="inlineStr">
        <is>
          <t>Modes de règlement</t>
        </is>
      </c>
    </row>
    <row r="116">
      <c r="A116" s="3" t="inlineStr">
        <is>
          <t>Virement</t>
        </is>
      </c>
    </row>
    <row r="117">
      <c r="A117" s="3" t="inlineStr">
        <is>
          <t>Prélèvement</t>
        </is>
      </c>
    </row>
    <row r="118">
      <c r="A118" s="3" t="inlineStr">
        <is>
          <t>CB</t>
        </is>
      </c>
    </row>
    <row r="119">
      <c r="A119" s="3" t="inlineStr">
        <is>
          <t>Chèque</t>
        </is>
      </c>
    </row>
  </sheetData>
  <autoFilter ref="A5:C105"/>
  <mergeCells count="2">
    <mergeCell ref="A1:F1"/>
    <mergeCell ref="A2:F2"/>
  </mergeCells>
  <dataValidations count="2">
    <dataValidation sqref="B6:B105" showErrorMessage="1" showInputMessage="1" allowBlank="1" type="list">
      <formula1>"PME,Grand compte,Association,Collectivité"</formula1>
    </dataValidation>
    <dataValidation sqref="C6:C105" showErrorMessage="1" showInputMessage="1" allowBlank="1" type="list">
      <formula1>"30,45,60"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7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6" t="inlineStr">
        <is>
          <t>Mode d'emploi du tableau d'échéancier</t>
        </is>
      </c>
    </row>
    <row r="3" ht="34" customHeight="1">
      <c r="A3" s="22" t="inlineStr">
        <is>
          <t>Feuille</t>
        </is>
      </c>
      <c r="B3" s="22" t="inlineStr">
        <is>
          <t>Utilisation</t>
        </is>
      </c>
    </row>
    <row r="4" ht="34" customHeight="1">
      <c r="A4" s="24" t="inlineStr">
        <is>
          <t>Échéancier</t>
        </is>
      </c>
      <c r="B4" s="24" t="inlineStr">
        <is>
          <t>Saisissez une facture sur une ligne jaune. Les colonnes Délai paiement, Date échéance, TVA, TTC, Solde restant, Statut et Jours de retard sont calculées automatiquement.</t>
        </is>
      </c>
    </row>
    <row r="5" ht="34" customHeight="1">
      <c r="A5" s="25" t="inlineStr">
        <is>
          <t>Échéancier</t>
        </is>
      </c>
      <c r="B5" s="25" t="inlineStr">
        <is>
          <t>Utilisez les listes déroulantes pour le client, le taux de TVA et le mode de règlement. Le montant réglé peut être modifié à chaque encaissement.</t>
        </is>
      </c>
    </row>
    <row r="6" ht="34" customHeight="1">
      <c r="A6" s="24" t="inlineStr">
        <is>
          <t>Échéancier</t>
        </is>
      </c>
      <c r="B6" s="24" t="inlineStr">
        <is>
          <t>Le statut dépend du solde restant et de la date d'échéance : À venir, En retard, Partiellement réglé ou Réglé.</t>
        </is>
      </c>
    </row>
    <row r="7" ht="34" customHeight="1">
      <c r="A7" s="25" t="inlineStr">
        <is>
          <t>Synthèse</t>
        </is>
      </c>
      <c r="B7" s="25" t="inlineStr">
        <is>
          <t>Consultez les indicateurs de facturation, d'encaissement et de recouvrement ainsi que les graphiques de suivi.</t>
        </is>
      </c>
    </row>
    <row r="8" ht="34" customHeight="1">
      <c r="A8" s="24" t="inlineStr">
        <is>
          <t>Paramètres</t>
        </is>
      </c>
      <c r="B8" s="24" t="inlineStr">
        <is>
          <t>Ajoutez ou modifiez les clients, catégories et délais de paiement. Les 100 lignes disponibles permettent d'étendre la base clients.</t>
        </is>
      </c>
    </row>
    <row r="9" ht="34" customHeight="1">
      <c r="A9" s="25" t="inlineStr">
        <is>
          <t>Couleurs</t>
        </is>
      </c>
      <c r="B9" s="25" t="inlineStr">
        <is>
          <t>Jaune pâle : saisie manuelle. Vert : règlement positif ou facture réglée. Orange : échéance à venir ou total. Rouge : retard de paiement.</t>
        </is>
      </c>
    </row>
    <row r="10" ht="34" customHeight="1">
      <c r="A10" s="24" t="inlineStr">
        <is>
          <t>Conseil</t>
        </is>
      </c>
      <c r="B10" s="24" t="inlineStr">
        <is>
          <t>Conservez la référence facture unique, saisissez le montant réglé TTC et renseignez la date de règlement uniquement lorsque le paiement est complet.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2026-09-08T17:30:33Z</dcterms:created>
  <dcterms:modified xmlns:dcterms="http://purl.org/dc/terms/" xmlns:xsi="http://www.w3.org/2001/XMLSchema-instance" xsi:type="dcterms:W3CDTF">2026-09-08T17:30:33Z</dcterms:modified>
</cp:coreProperties>
</file>