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 des marges"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1">
    <numFmt numFmtId="164" formatCode="#,##0.00&quot; €&quot;"/>
  </numFmts>
  <fonts count="7">
    <font>
      <name val="Calibri"/>
      <family val="2"/>
      <color theme="1"/>
      <sz val="11"/>
      <scheme val="minor"/>
    </font>
    <font>
      <name val="Calibri"/>
      <b val="1"/>
      <color rgb="000E7A54"/>
      <sz val="16"/>
    </font>
    <font>
      <name val="Calibri"/>
      <b val="1"/>
      <color rgb="00FFFFFF"/>
      <sz val="11"/>
    </font>
    <font>
      <name val="Calibri"/>
      <color rgb="001F2937"/>
      <sz val="10.5"/>
    </font>
    <font>
      <name val="Calibri"/>
      <b val="1"/>
      <color rgb="001F2937"/>
      <sz val="11"/>
    </font>
    <font>
      <b val="1"/>
      <color rgb="000E7A54"/>
      <sz val="11"/>
    </font>
    <font>
      <b val="1"/>
      <color rgb="000E7A54"/>
      <sz val="10.5"/>
    </font>
  </fonts>
  <fills count="8">
    <fill>
      <patternFill/>
    </fill>
    <fill>
      <patternFill patternType="gray125"/>
    </fill>
    <fill>
      <patternFill patternType="solid">
        <fgColor rgb="000E7A54"/>
      </patternFill>
    </fill>
    <fill>
      <patternFill patternType="solid">
        <fgColor rgb="00FFFBEB"/>
      </patternFill>
    </fill>
    <fill>
      <patternFill patternType="solid">
        <fgColor rgb="00EAF7F1"/>
      </patternFill>
    </fill>
    <fill>
      <patternFill patternType="solid">
        <fgColor rgb="00FFFFFF"/>
      </patternFill>
    </fill>
    <fill>
      <patternFill patternType="solid">
        <fgColor rgb="00F97316"/>
      </patternFill>
    </fill>
    <fill>
      <patternFill patternType="solid">
        <f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9">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4" borderId="1" applyAlignment="1" pivotButton="0" quotePrefix="0" xfId="0">
      <alignment horizontal="left" vertical="center"/>
    </xf>
    <xf numFmtId="164" fontId="3" fillId="3" borderId="1" applyAlignment="1" pivotButton="0" quotePrefix="0" xfId="0">
      <alignment horizontal="center" vertical="center" wrapText="1"/>
    </xf>
    <xf numFmtId="164" fontId="3" fillId="4" borderId="1" applyAlignment="1" pivotButton="0" quotePrefix="0" xfId="0">
      <alignment horizontal="center" vertical="center" wrapText="1"/>
    </xf>
    <xf numFmtId="0" fontId="3" fillId="3" borderId="1" applyAlignment="1" pivotButton="0" quotePrefix="0" xfId="0">
      <alignment horizontal="center" vertical="center" wrapText="1"/>
    </xf>
    <xf numFmtId="10" fontId="3" fillId="4"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5" borderId="1" applyAlignment="1" pivotButton="0" quotePrefix="0" xfId="0">
      <alignment horizontal="left" vertical="center"/>
    </xf>
    <xf numFmtId="164" fontId="3" fillId="5" borderId="1" applyAlignment="1" pivotButton="0" quotePrefix="0" xfId="0">
      <alignment horizontal="center" vertical="center" wrapText="1"/>
    </xf>
    <xf numFmtId="10" fontId="3" fillId="5" borderId="1" applyAlignment="1" pivotButton="0" quotePrefix="0" xfId="0">
      <alignment horizontal="center" vertical="center" wrapText="1"/>
    </xf>
    <xf numFmtId="0" fontId="3" fillId="5" borderId="1" applyAlignment="1" pivotButton="0" quotePrefix="0" xfId="0">
      <alignment horizontal="center" vertical="center" wrapText="1"/>
    </xf>
    <xf numFmtId="0" fontId="4" fillId="6" borderId="1" applyAlignment="1" pivotButton="0" quotePrefix="0" xfId="0">
      <alignment horizontal="center" vertical="center" wrapText="1"/>
    </xf>
    <xf numFmtId="164" fontId="4" fillId="6" borderId="1" applyAlignment="1" pivotButton="0" quotePrefix="0" xfId="0">
      <alignment horizontal="center" vertical="center" wrapText="1"/>
    </xf>
    <xf numFmtId="10" fontId="4" fillId="6" borderId="1" applyAlignment="1" pivotButton="0" quotePrefix="0" xfId="0">
      <alignment horizontal="center" vertical="center" wrapText="1"/>
    </xf>
    <xf numFmtId="0" fontId="2" fillId="7" borderId="1" applyAlignment="1" pivotButton="0" quotePrefix="0" xfId="0">
      <alignment horizontal="center" vertical="center" wrapText="1"/>
    </xf>
    <xf numFmtId="0" fontId="3" fillId="4" borderId="1" pivotButton="0" quotePrefix="0" xfId="0"/>
    <xf numFmtId="164" fontId="5" fillId="4" borderId="1" applyAlignment="1" pivotButton="0" quotePrefix="0" xfId="0">
      <alignment horizontal="center" vertical="center" wrapText="1"/>
    </xf>
    <xf numFmtId="0" fontId="3" fillId="5" borderId="1" pivotButton="0" quotePrefix="0" xfId="0"/>
    <xf numFmtId="164" fontId="5" fillId="5" borderId="1" applyAlignment="1" pivotButton="0" quotePrefix="0" xfId="0">
      <alignment horizontal="center" vertical="center" wrapText="1"/>
    </xf>
    <xf numFmtId="10" fontId="5" fillId="4" borderId="1" applyAlignment="1" pivotButton="0" quotePrefix="0" xfId="0">
      <alignment horizontal="center" vertical="center" wrapText="1"/>
    </xf>
    <xf numFmtId="10" fontId="5" fillId="5" borderId="1" applyAlignment="1" pivotButton="0" quotePrefix="0" xfId="0">
      <alignment horizontal="center" vertical="center" wrapText="1"/>
    </xf>
    <xf numFmtId="1" fontId="5" fillId="4" borderId="1" applyAlignment="1" pivotButton="0" quotePrefix="0" xfId="0">
      <alignment horizontal="center" vertical="center" wrapText="1"/>
    </xf>
    <xf numFmtId="1" fontId="5" fillId="5" borderId="1" applyAlignment="1" pivotButton="0" quotePrefix="0" xfId="0">
      <alignment horizontal="center" vertical="center" wrapText="1"/>
    </xf>
    <xf numFmtId="0" fontId="6" fillId="4" borderId="1" applyAlignment="1" pivotButton="0" quotePrefix="0" xfId="0">
      <alignment vertical="top" wrapText="1"/>
    </xf>
    <xf numFmtId="0" fontId="3" fillId="4" borderId="1" applyAlignment="1" pivotButton="0" quotePrefix="0" xfId="0">
      <alignment vertical="top" wrapText="1"/>
    </xf>
    <xf numFmtId="0" fontId="6" fillId="5" borderId="1" applyAlignment="1" pivotButton="0" quotePrefix="0" xfId="0">
      <alignment vertical="top" wrapText="1"/>
    </xf>
    <xf numFmtId="0" fontId="3" fillId="5" borderId="1" applyAlignment="1" pivotButton="0" quotePrefix="0" xfId="0">
      <alignment vertical="top" wrapText="1"/>
    </xf>
  </cellXfs>
  <cellStyles count="1">
    <cellStyle name="Normal" xfId="0" builtinId="0" hidden="0"/>
  </cellStyles>
  <dxfs count="2">
    <dxf>
      <font>
        <b val="1"/>
        <color rgb="00DC2626"/>
      </font>
      <fill>
        <patternFill patternType="solid">
          <fgColor rgb="00FEE2E2"/>
        </patternFill>
      </fill>
    </dxf>
    <dxf>
      <font>
        <b val="1"/>
        <color rgb="0016A34A"/>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CA et marge totale par catégorie</a:t>
            </a:r>
          </a:p>
        </rich>
      </tx>
    </title>
    <plotArea>
      <barChart>
        <barDir val="col"/>
        <grouping val="clustered"/>
        <ser>
          <idx val="0"/>
          <order val="0"/>
          <tx>
            <strRef>
              <f>'Tableau de bord'!B12</f>
            </strRef>
          </tx>
          <spPr>
            <a:solidFill xmlns:a="http://schemas.openxmlformats.org/drawingml/2006/main">
              <a:srgbClr val="0E7A54"/>
            </a:solidFill>
            <a:ln xmlns:a="http://schemas.openxmlformats.org/drawingml/2006/main">
              <a:prstDash val="solid"/>
            </a:ln>
          </spPr>
          <cat>
            <numRef>
              <f>'Tableau de bord'!$A$13:$A$17</f>
            </numRef>
          </cat>
          <val>
            <numRef>
              <f>'Tableau de bord'!$B$13:$B$17</f>
            </numRef>
          </val>
        </ser>
        <ser>
          <idx val="1"/>
          <order val="1"/>
          <tx>
            <strRef>
              <f>'Tableau de bord'!C12</f>
            </strRef>
          </tx>
          <spPr>
            <a:solidFill xmlns:a="http://schemas.openxmlformats.org/drawingml/2006/main">
              <a:srgbClr val="F97316"/>
            </a:solidFill>
            <a:ln xmlns:a="http://schemas.openxmlformats.org/drawingml/2006/main">
              <a:prstDash val="solid"/>
            </a:ln>
          </spPr>
          <cat>
            <numRef>
              <f>'Tableau de bord'!$A$13:$A$17</f>
            </numRef>
          </cat>
          <val>
            <numRef>
              <f>'Tableau de bord'!$C$13:$C$17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Catégorie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CA par catégorie</a:t>
            </a:r>
          </a:p>
        </rich>
      </tx>
    </title>
    <plotArea>
      <pieChart>
        <varyColors val="1"/>
        <ser>
          <idx val="0"/>
          <order val="0"/>
          <tx>
            <strRef>
              <f>'Tableau de bord'!B12</f>
            </strRef>
          </tx>
          <spPr>
            <a:ln xmlns:a="http://schemas.openxmlformats.org/drawingml/2006/main">
              <a:prstDash val="solid"/>
            </a:ln>
          </spPr>
          <cat>
            <numRef>
              <f>'Tableau de bord'!$A$13:$A$17</f>
            </numRef>
          </cat>
          <val>
            <numRef>
              <f>'Tableau de bord'!$B$13:$B$17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11</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4"/>
  <sheetViews>
    <sheetView workbookViewId="0">
      <pane ySplit="3" topLeftCell="A4" activePane="bottomLeft" state="frozen"/>
      <selection pane="bottomLeft" activeCell="A1" sqref="A1"/>
    </sheetView>
  </sheetViews>
  <sheetFormatPr baseColWidth="8" defaultRowHeight="15"/>
  <cols>
    <col width="26" customWidth="1" min="1" max="1"/>
    <col width="15" customWidth="1" min="2" max="2"/>
    <col width="17" customWidth="1" min="3" max="3"/>
    <col width="15" customWidth="1" min="4" max="4"/>
    <col width="14" customWidth="1" min="5" max="5"/>
    <col width="17" customWidth="1" min="6" max="6"/>
    <col width="14" customWidth="1" min="7" max="7"/>
    <col width="15" customWidth="1" min="8" max="8"/>
    <col width="15" customWidth="1" min="9" max="9"/>
    <col width="15" customWidth="1" min="10" max="10"/>
    <col width="15" customWidth="1" min="11" max="11"/>
    <col width="14" customWidth="1" min="12" max="12"/>
    <col width="14" customWidth="1" min="13" max="13"/>
  </cols>
  <sheetData>
    <row r="1" ht="28" customHeight="1">
      <c r="A1" s="1" t="inlineStr">
        <is>
          <t>TABLEAU DE CALCUL DE MARGE COMMERCIALE - 2026</t>
        </is>
      </c>
    </row>
    <row r="3" ht="34" customHeight="1">
      <c r="A3" s="2" t="inlineStr">
        <is>
          <t>Produit</t>
        </is>
      </c>
      <c r="B3" s="2" t="inlineStr">
        <is>
          <t>Catégorie</t>
        </is>
      </c>
      <c r="C3" s="2" t="inlineStr">
        <is>
          <t>Prix d'achat HT (€)</t>
        </is>
      </c>
      <c r="D3" s="2" t="inlineStr">
        <is>
          <t>Frais annexes (€)</t>
        </is>
      </c>
      <c r="E3" s="2" t="inlineStr">
        <is>
          <t>Coût total (€)</t>
        </is>
      </c>
      <c r="F3" s="2" t="inlineStr">
        <is>
          <t>Prix de vente HT (€)</t>
        </is>
      </c>
      <c r="G3" s="2" t="inlineStr">
        <is>
          <t>Quantité vendue</t>
        </is>
      </c>
      <c r="H3" s="2" t="inlineStr">
        <is>
          <t>Marge unitaire (€)</t>
        </is>
      </c>
      <c r="I3" s="2" t="inlineStr">
        <is>
          <t>Taux de marge (%)</t>
        </is>
      </c>
      <c r="J3" s="2" t="inlineStr">
        <is>
          <t>Taux de marque (%)</t>
        </is>
      </c>
      <c r="K3" s="2" t="inlineStr">
        <is>
          <t>Marge totale (€)</t>
        </is>
      </c>
      <c r="L3" s="2" t="inlineStr">
        <is>
          <t>CA total (€)</t>
        </is>
      </c>
      <c r="M3" s="2" t="inlineStr">
        <is>
          <t>Alerte marge</t>
        </is>
      </c>
    </row>
    <row r="4">
      <c r="A4" s="3" t="inlineStr">
        <is>
          <t>Casque audio Bluetooth</t>
        </is>
      </c>
      <c r="B4" s="3" t="inlineStr">
        <is>
          <t>Électronique</t>
        </is>
      </c>
      <c r="C4" s="4" t="n">
        <v>28.5</v>
      </c>
      <c r="D4" s="4" t="n">
        <v>3.2</v>
      </c>
      <c r="E4" s="5">
        <f>C4+D4</f>
        <v/>
      </c>
      <c r="F4" s="4" t="n">
        <v>59.9</v>
      </c>
      <c r="G4" s="6" t="n">
        <v>210</v>
      </c>
      <c r="H4" s="5">
        <f>F4-E4</f>
        <v/>
      </c>
      <c r="I4" s="7">
        <f>IFERROR(H4/E4,0)</f>
        <v/>
      </c>
      <c r="J4" s="7">
        <f>IFERROR(H4/F4,0)</f>
        <v/>
      </c>
      <c r="K4" s="5">
        <f>H4*G4</f>
        <v/>
      </c>
      <c r="L4" s="5">
        <f>F4*G4</f>
        <v/>
      </c>
      <c r="M4" s="8">
        <f>IF(I4&lt;0.2,"Marge faible","OK")</f>
        <v/>
      </c>
    </row>
    <row r="5">
      <c r="A5" s="9" t="inlineStr">
        <is>
          <t>Smartphone reconditionné</t>
        </is>
      </c>
      <c r="B5" s="9" t="inlineStr">
        <is>
          <t>Électronique</t>
        </is>
      </c>
      <c r="C5" s="4" t="n">
        <v>145</v>
      </c>
      <c r="D5" s="4" t="n">
        <v>8.5</v>
      </c>
      <c r="E5" s="10">
        <f>C5+D5</f>
        <v/>
      </c>
      <c r="F5" s="4" t="n">
        <v>249</v>
      </c>
      <c r="G5" s="6" t="n">
        <v>85</v>
      </c>
      <c r="H5" s="10">
        <f>F5-E5</f>
        <v/>
      </c>
      <c r="I5" s="11">
        <f>IFERROR(H5/E5,0)</f>
        <v/>
      </c>
      <c r="J5" s="11">
        <f>IFERROR(H5/F5,0)</f>
        <v/>
      </c>
      <c r="K5" s="10">
        <f>H5*G5</f>
        <v/>
      </c>
      <c r="L5" s="10">
        <f>F5*G5</f>
        <v/>
      </c>
      <c r="M5" s="12">
        <f>IF(I5&lt;0.2,"Marge faible","OK")</f>
        <v/>
      </c>
    </row>
    <row r="6">
      <c r="A6" s="3" t="inlineStr">
        <is>
          <t>T-shirt coton bio</t>
        </is>
      </c>
      <c r="B6" s="3" t="inlineStr">
        <is>
          <t>Vêtements</t>
        </is>
      </c>
      <c r="C6" s="4" t="n">
        <v>6.8</v>
      </c>
      <c r="D6" s="4" t="n">
        <v>1.1</v>
      </c>
      <c r="E6" s="5">
        <f>C6+D6</f>
        <v/>
      </c>
      <c r="F6" s="4" t="n">
        <v>19.9</v>
      </c>
      <c r="G6" s="6" t="n">
        <v>340</v>
      </c>
      <c r="H6" s="5">
        <f>F6-E6</f>
        <v/>
      </c>
      <c r="I6" s="7">
        <f>IFERROR(H6/E6,0)</f>
        <v/>
      </c>
      <c r="J6" s="7">
        <f>IFERROR(H6/F6,0)</f>
        <v/>
      </c>
      <c r="K6" s="5">
        <f>H6*G6</f>
        <v/>
      </c>
      <c r="L6" s="5">
        <f>F6*G6</f>
        <v/>
      </c>
      <c r="M6" s="8">
        <f>IF(I6&lt;0.2,"Marge faible","OK")</f>
        <v/>
      </c>
    </row>
    <row r="7">
      <c r="A7" s="9" t="inlineStr">
        <is>
          <t>Veste en jean</t>
        </is>
      </c>
      <c r="B7" s="9" t="inlineStr">
        <is>
          <t>Vêtements</t>
        </is>
      </c>
      <c r="C7" s="4" t="n">
        <v>22</v>
      </c>
      <c r="D7" s="4" t="n">
        <v>2.5</v>
      </c>
      <c r="E7" s="10">
        <f>C7+D7</f>
        <v/>
      </c>
      <c r="F7" s="4" t="n">
        <v>54.9</v>
      </c>
      <c r="G7" s="6" t="n">
        <v>150</v>
      </c>
      <c r="H7" s="10">
        <f>F7-E7</f>
        <v/>
      </c>
      <c r="I7" s="11">
        <f>IFERROR(H7/E7,0)</f>
        <v/>
      </c>
      <c r="J7" s="11">
        <f>IFERROR(H7/F7,0)</f>
        <v/>
      </c>
      <c r="K7" s="10">
        <f>H7*G7</f>
        <v/>
      </c>
      <c r="L7" s="10">
        <f>F7*G7</f>
        <v/>
      </c>
      <c r="M7" s="12">
        <f>IF(I7&lt;0.2,"Marge faible","OK")</f>
        <v/>
      </c>
    </row>
    <row r="8">
      <c r="A8" s="3" t="inlineStr">
        <is>
          <t>Café en grains 1kg</t>
        </is>
      </c>
      <c r="B8" s="3" t="inlineStr">
        <is>
          <t>Alimentation</t>
        </is>
      </c>
      <c r="C8" s="4" t="n">
        <v>5.4</v>
      </c>
      <c r="D8" s="4" t="n">
        <v>0.6</v>
      </c>
      <c r="E8" s="5">
        <f>C8+D8</f>
        <v/>
      </c>
      <c r="F8" s="4" t="n">
        <v>12.9</v>
      </c>
      <c r="G8" s="6" t="n">
        <v>480</v>
      </c>
      <c r="H8" s="5">
        <f>F8-E8</f>
        <v/>
      </c>
      <c r="I8" s="7">
        <f>IFERROR(H8/E8,0)</f>
        <v/>
      </c>
      <c r="J8" s="7">
        <f>IFERROR(H8/F8,0)</f>
        <v/>
      </c>
      <c r="K8" s="5">
        <f>H8*G8</f>
        <v/>
      </c>
      <c r="L8" s="5">
        <f>F8*G8</f>
        <v/>
      </c>
      <c r="M8" s="8">
        <f>IF(I8&lt;0.2,"Marge faible","OK")</f>
        <v/>
      </c>
    </row>
    <row r="9">
      <c r="A9" s="9" t="inlineStr">
        <is>
          <t>Coffret chocolats</t>
        </is>
      </c>
      <c r="B9" s="9" t="inlineStr">
        <is>
          <t>Alimentation</t>
        </is>
      </c>
      <c r="C9" s="4" t="n">
        <v>7.2</v>
      </c>
      <c r="D9" s="4" t="n">
        <v>1</v>
      </c>
      <c r="E9" s="10">
        <f>C9+D9</f>
        <v/>
      </c>
      <c r="F9" s="4" t="n">
        <v>18.5</v>
      </c>
      <c r="G9" s="6" t="n">
        <v>260</v>
      </c>
      <c r="H9" s="10">
        <f>F9-E9</f>
        <v/>
      </c>
      <c r="I9" s="11">
        <f>IFERROR(H9/E9,0)</f>
        <v/>
      </c>
      <c r="J9" s="11">
        <f>IFERROR(H9/F9,0)</f>
        <v/>
      </c>
      <c r="K9" s="10">
        <f>H9*G9</f>
        <v/>
      </c>
      <c r="L9" s="10">
        <f>F9*G9</f>
        <v/>
      </c>
      <c r="M9" s="12">
        <f>IF(I9&lt;0.2,"Marge faible","OK")</f>
        <v/>
      </c>
    </row>
    <row r="10">
      <c r="A10" s="3" t="inlineStr">
        <is>
          <t>Chaise scandinave</t>
        </is>
      </c>
      <c r="B10" s="3" t="inlineStr">
        <is>
          <t>Mobilier</t>
        </is>
      </c>
      <c r="C10" s="4" t="n">
        <v>38</v>
      </c>
      <c r="D10" s="4" t="n">
        <v>6</v>
      </c>
      <c r="E10" s="5">
        <f>C10+D10</f>
        <v/>
      </c>
      <c r="F10" s="4" t="n">
        <v>89</v>
      </c>
      <c r="G10" s="6" t="n">
        <v>95</v>
      </c>
      <c r="H10" s="5">
        <f>F10-E10</f>
        <v/>
      </c>
      <c r="I10" s="7">
        <f>IFERROR(H10/E10,0)</f>
        <v/>
      </c>
      <c r="J10" s="7">
        <f>IFERROR(H10/F10,0)</f>
        <v/>
      </c>
      <c r="K10" s="5">
        <f>H10*G10</f>
        <v/>
      </c>
      <c r="L10" s="5">
        <f>F10*G10</f>
        <v/>
      </c>
      <c r="M10" s="8">
        <f>IF(I10&lt;0.2,"Marge faible","OK")</f>
        <v/>
      </c>
    </row>
    <row r="11">
      <c r="A11" s="9" t="inlineStr">
        <is>
          <t>Table basse bois</t>
        </is>
      </c>
      <c r="B11" s="9" t="inlineStr">
        <is>
          <t>Mobilier</t>
        </is>
      </c>
      <c r="C11" s="4" t="n">
        <v>62</v>
      </c>
      <c r="D11" s="4" t="n">
        <v>9.5</v>
      </c>
      <c r="E11" s="10">
        <f>C11+D11</f>
        <v/>
      </c>
      <c r="F11" s="4" t="n">
        <v>149</v>
      </c>
      <c r="G11" s="6" t="n">
        <v>40</v>
      </c>
      <c r="H11" s="10">
        <f>F11-E11</f>
        <v/>
      </c>
      <c r="I11" s="11">
        <f>IFERROR(H11/E11,0)</f>
        <v/>
      </c>
      <c r="J11" s="11">
        <f>IFERROR(H11/F11,0)</f>
        <v/>
      </c>
      <c r="K11" s="10">
        <f>H11*G11</f>
        <v/>
      </c>
      <c r="L11" s="10">
        <f>F11*G11</f>
        <v/>
      </c>
      <c r="M11" s="12">
        <f>IF(I11&lt;0.2,"Marge faible","OK")</f>
        <v/>
      </c>
    </row>
    <row r="12">
      <c r="A12" s="3" t="inlineStr">
        <is>
          <t>Crème hydratante bio</t>
        </is>
      </c>
      <c r="B12" s="3" t="inlineStr">
        <is>
          <t>Cosmétique</t>
        </is>
      </c>
      <c r="C12" s="4" t="n">
        <v>4.1</v>
      </c>
      <c r="D12" s="4" t="n">
        <v>0.8</v>
      </c>
      <c r="E12" s="5">
        <f>C12+D12</f>
        <v/>
      </c>
      <c r="F12" s="4" t="n">
        <v>15.9</v>
      </c>
      <c r="G12" s="6" t="n">
        <v>300</v>
      </c>
      <c r="H12" s="5">
        <f>F12-E12</f>
        <v/>
      </c>
      <c r="I12" s="7">
        <f>IFERROR(H12/E12,0)</f>
        <v/>
      </c>
      <c r="J12" s="7">
        <f>IFERROR(H12/F12,0)</f>
        <v/>
      </c>
      <c r="K12" s="5">
        <f>H12*G12</f>
        <v/>
      </c>
      <c r="L12" s="5">
        <f>F12*G12</f>
        <v/>
      </c>
      <c r="M12" s="8">
        <f>IF(I12&lt;0.2,"Marge faible","OK")</f>
        <v/>
      </c>
    </row>
    <row r="13">
      <c r="A13" s="9" t="inlineStr">
        <is>
          <t>Parfum femme 50ml</t>
        </is>
      </c>
      <c r="B13" s="9" t="inlineStr">
        <is>
          <t>Cosmétique</t>
        </is>
      </c>
      <c r="C13" s="4" t="n">
        <v>12.5</v>
      </c>
      <c r="D13" s="4" t="n">
        <v>2.1</v>
      </c>
      <c r="E13" s="10">
        <f>C13+D13</f>
        <v/>
      </c>
      <c r="F13" s="4" t="n">
        <v>39.9</v>
      </c>
      <c r="G13" s="6" t="n">
        <v>120</v>
      </c>
      <c r="H13" s="10">
        <f>F13-E13</f>
        <v/>
      </c>
      <c r="I13" s="11">
        <f>IFERROR(H13/E13,0)</f>
        <v/>
      </c>
      <c r="J13" s="11">
        <f>IFERROR(H13/F13,0)</f>
        <v/>
      </c>
      <c r="K13" s="10">
        <f>H13*G13</f>
        <v/>
      </c>
      <c r="L13" s="10">
        <f>F13*G13</f>
        <v/>
      </c>
      <c r="M13" s="12">
        <f>IF(I13&lt;0.2,"Marge faible","OK")</f>
        <v/>
      </c>
    </row>
    <row r="14">
      <c r="A14" s="13" t="inlineStr">
        <is>
          <t>TOTAL / MOYENNE</t>
        </is>
      </c>
      <c r="B14" s="13" t="inlineStr"/>
      <c r="C14" s="14">
        <f>AVERAGE(C4:C13)</f>
        <v/>
      </c>
      <c r="D14" s="14">
        <f>AVERAGE(D4:D13)</f>
        <v/>
      </c>
      <c r="E14" s="14">
        <f>AVERAGE(E4:E13)</f>
        <v/>
      </c>
      <c r="F14" s="14">
        <f>AVERAGE(F4:F13)</f>
        <v/>
      </c>
      <c r="G14" s="13">
        <f>SUM(G4:G13)</f>
        <v/>
      </c>
      <c r="H14" s="14">
        <f>AVERAGE(H4:H13)</f>
        <v/>
      </c>
      <c r="I14" s="15">
        <f>AVERAGE(I4:I13)</f>
        <v/>
      </c>
      <c r="J14" s="15">
        <f>AVERAGE(J4:J13)</f>
        <v/>
      </c>
      <c r="K14" s="14">
        <f>SUM(K4:K13)</f>
        <v/>
      </c>
      <c r="L14" s="14">
        <f>SUM(L4:L13)</f>
        <v/>
      </c>
      <c r="M14" s="13" t="inlineStr"/>
    </row>
  </sheetData>
  <mergeCells count="1">
    <mergeCell ref="A1:M1"/>
  </mergeCells>
  <conditionalFormatting sqref="M4:M13">
    <cfRule type="expression" priority="1" dxfId="0" stopIfTrue="1">
      <formula>M4="Marge faible"</formula>
    </cfRule>
  </conditionalFormatting>
  <conditionalFormatting sqref="I4:I13">
    <cfRule type="expression" priority="2" dxfId="0">
      <formula>I4&lt;0.2</formula>
    </cfRule>
    <cfRule type="expression" priority="3" dxfId="1">
      <formula>I4&gt;=0.5</formula>
    </cfRule>
  </conditionalFormatting>
  <dataValidations count="1">
    <dataValidation sqref="B4:B13" showErrorMessage="1" showInputMessage="1" allowBlank="1" type="list">
      <formula1>"Électronique,Vêtements,Alimentation,Mobilier,Cosmétique"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32" customWidth="1" min="1" max="1"/>
    <col width="20" customWidth="1" min="2" max="2"/>
    <col width="14" customWidth="1" min="3" max="3"/>
    <col width="14" customWidth="1" min="4" max="4"/>
    <col width="14" customWidth="1" min="5" max="5"/>
    <col width="14" customWidth="1" min="6" max="6"/>
  </cols>
  <sheetData>
    <row r="1" ht="28" customHeight="1">
      <c r="A1" s="1" t="inlineStr">
        <is>
          <t>TABLEAU DE BORD - SUIVI DES MARGES</t>
        </is>
      </c>
    </row>
    <row r="3">
      <c r="A3" s="16" t="inlineStr">
        <is>
          <t>Indicateur</t>
        </is>
      </c>
      <c r="B3" s="16" t="inlineStr">
        <is>
          <t>Valeur</t>
        </is>
      </c>
    </row>
    <row r="4">
      <c r="A4" s="17" t="inlineStr">
        <is>
          <t>Chiffre d'affaires total</t>
        </is>
      </c>
      <c r="B4" s="18">
        <f>'Calcul des marges'!L14</f>
        <v/>
      </c>
    </row>
    <row r="5">
      <c r="A5" s="19" t="inlineStr">
        <is>
          <t>Marge totale générée</t>
        </is>
      </c>
      <c r="B5" s="20">
        <f>'Calcul des marges'!K14</f>
        <v/>
      </c>
    </row>
    <row r="6">
      <c r="A6" s="17" t="inlineStr">
        <is>
          <t>Taux de marge moyen</t>
        </is>
      </c>
      <c r="B6" s="21">
        <f>'Calcul des marges'!I14</f>
        <v/>
      </c>
    </row>
    <row r="7">
      <c r="A7" s="19" t="inlineStr">
        <is>
          <t>Taux de marque moyen</t>
        </is>
      </c>
      <c r="B7" s="22">
        <f>'Calcul des marges'!J14</f>
        <v/>
      </c>
    </row>
    <row r="8">
      <c r="A8" s="17" t="inlineStr">
        <is>
          <t>Nombre de produits</t>
        </is>
      </c>
      <c r="B8" s="23">
        <f>COUNTA('Calcul des marges'!A4:A13)</f>
        <v/>
      </c>
    </row>
    <row r="9">
      <c r="A9" s="19" t="inlineStr">
        <is>
          <t>Produits en alerte marge faible</t>
        </is>
      </c>
      <c r="B9" s="24">
        <f>COUNTIF('Calcul des marges'!M4:M13,"Marge faible")</f>
        <v/>
      </c>
    </row>
    <row r="12">
      <c r="A12" s="16" t="inlineStr">
        <is>
          <t>Catégorie</t>
        </is>
      </c>
      <c r="B12" s="16" t="inlineStr">
        <is>
          <t>CA total (€)</t>
        </is>
      </c>
      <c r="C12" s="16" t="inlineStr">
        <is>
          <t>Marge totale (€)</t>
        </is>
      </c>
    </row>
    <row r="13">
      <c r="A13" s="3" t="inlineStr">
        <is>
          <t>Électronique</t>
        </is>
      </c>
      <c r="B13" s="5">
        <f>SUMIF('Calcul des marges'!$B$4:$B$13,A13,'Calcul des marges'!$L$4:$L$13)</f>
        <v/>
      </c>
      <c r="C13" s="5">
        <f>SUMIF('Calcul des marges'!$B$4:$B$13,A13,'Calcul des marges'!$K$4:$K$13)</f>
        <v/>
      </c>
    </row>
    <row r="14">
      <c r="A14" s="9" t="inlineStr">
        <is>
          <t>Vêtements</t>
        </is>
      </c>
      <c r="B14" s="10">
        <f>SUMIF('Calcul des marges'!$B$4:$B$13,A14,'Calcul des marges'!$L$4:$L$13)</f>
        <v/>
      </c>
      <c r="C14" s="10">
        <f>SUMIF('Calcul des marges'!$B$4:$B$13,A14,'Calcul des marges'!$K$4:$K$13)</f>
        <v/>
      </c>
    </row>
    <row r="15">
      <c r="A15" s="3" t="inlineStr">
        <is>
          <t>Alimentation</t>
        </is>
      </c>
      <c r="B15" s="5">
        <f>SUMIF('Calcul des marges'!$B$4:$B$13,A15,'Calcul des marges'!$L$4:$L$13)</f>
        <v/>
      </c>
      <c r="C15" s="5">
        <f>SUMIF('Calcul des marges'!$B$4:$B$13,A15,'Calcul des marges'!$K$4:$K$13)</f>
        <v/>
      </c>
    </row>
    <row r="16">
      <c r="A16" s="9" t="inlineStr">
        <is>
          <t>Mobilier</t>
        </is>
      </c>
      <c r="B16" s="10">
        <f>SUMIF('Calcul des marges'!$B$4:$B$13,A16,'Calcul des marges'!$L$4:$L$13)</f>
        <v/>
      </c>
      <c r="C16" s="10">
        <f>SUMIF('Calcul des marges'!$B$4:$B$13,A16,'Calcul des marges'!$K$4:$K$13)</f>
        <v/>
      </c>
    </row>
    <row r="17">
      <c r="A17" s="3" t="inlineStr">
        <is>
          <t>Cosmétique</t>
        </is>
      </c>
      <c r="B17" s="5">
        <f>SUMIF('Calcul des marges'!$B$4:$B$13,A17,'Calcul des marges'!$L$4:$L$13)</f>
        <v/>
      </c>
      <c r="C17" s="5">
        <f>SUMIF('Calcul des marges'!$B$4:$B$13,A17,'Calcul des marges'!$K$4:$K$13)</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0" customWidth="1" min="1" max="1"/>
    <col width="95" customWidth="1" min="2" max="2"/>
  </cols>
  <sheetData>
    <row r="1" ht="28" customHeight="1">
      <c r="A1" s="1" t="inlineStr">
        <is>
          <t>MODE D'EMPLOI DU CLASSEUR</t>
        </is>
      </c>
    </row>
    <row r="3">
      <c r="A3" s="2" t="inlineStr">
        <is>
          <t>Section</t>
        </is>
      </c>
      <c r="B3" s="2" t="inlineStr">
        <is>
          <t>Explication</t>
        </is>
      </c>
    </row>
    <row r="4" ht="48" customHeight="1">
      <c r="A4" s="25" t="inlineStr">
        <is>
          <t>Calcul des marges</t>
        </is>
      </c>
      <c r="B4" s="26" t="inlineStr">
        <is>
          <t>Feuille principale contenant les produits, prix d'achat, frais annexes, prix de vente, quantités et calculs automatiques de marge unitaire, taux de marge, taux de marque, marge totale et chiffre d'affaires total.</t>
        </is>
      </c>
    </row>
    <row r="5" ht="48" customHeight="1">
      <c r="A5" s="27" t="inlineStr">
        <is>
          <t>Cellules jaunes</t>
        </is>
      </c>
      <c r="B5" s="28" t="inlineStr">
        <is>
          <t>Les cellules à fond jaune pâle (Prix d'achat HT, Frais annexes, Prix de vente HT, Quantité vendue) sont les seules zones à modifier : tous les autres résultats se recalculent automatiquement.</t>
        </is>
      </c>
    </row>
    <row r="6" ht="48" customHeight="1">
      <c r="A6" s="25" t="inlineStr">
        <is>
          <t>Taux de marge (%)</t>
        </is>
      </c>
      <c r="B6" s="26" t="inlineStr">
        <is>
          <t>Formule = Marge unitaire / Coût total. Indique la rentabilité par rapport au coût d'achat. Une cellule devient rouge si le taux est inférieur à 20 %, verte si supérieur ou égal à 50 %.</t>
        </is>
      </c>
    </row>
    <row r="7" ht="48" customHeight="1">
      <c r="A7" s="27" t="inlineStr">
        <is>
          <t>Taux de marque (%)</t>
        </is>
      </c>
      <c r="B7" s="28" t="inlineStr">
        <is>
          <t>Formule = Marge unitaire / Prix de vente HT. Indique la part de marge dans le prix de vente final, souvent utilisée pour le calcul du prix de vente conseillé.</t>
        </is>
      </c>
    </row>
    <row r="8" ht="48" customHeight="1">
      <c r="A8" s="25" t="inlineStr">
        <is>
          <t>Alerte marge</t>
        </is>
      </c>
      <c r="B8" s="26" t="inlineStr">
        <is>
          <t>Colonne calculée automatiquement avec la fonction IF : affiche 'Marge faible' si le taux de marge est inférieur à 20 %, sinon 'OK'.</t>
        </is>
      </c>
    </row>
    <row r="9" ht="48" customHeight="1">
      <c r="A9" s="27" t="inlineStr">
        <is>
          <t>Ligne TOTAL / MOYENNE</t>
        </is>
      </c>
      <c r="B9" s="28" t="inlineStr">
        <is>
          <t>Ligne orange en bas du tableau : moyennes des prix et taux, sommes des quantités, marges totales et chiffre d'affaires total.</t>
        </is>
      </c>
    </row>
    <row r="10" ht="48" customHeight="1">
      <c r="A10" s="25" t="inlineStr">
        <is>
          <t>Tableau de bord</t>
        </is>
      </c>
      <c r="B10" s="26" t="inlineStr">
        <is>
          <t>Synthétise les indicateurs clés (CA total, marge totale, taux moyens, nombre de produits, alertes) et propose un récapitulatif par catégorie ainsi que deux graphiques (histogramme CA/marge et camembert de répartition du CA).</t>
        </is>
      </c>
    </row>
    <row r="11" ht="48" customHeight="1">
      <c r="A11" s="27" t="inlineStr">
        <is>
          <t>Liste déroulante Catégorie</t>
        </is>
      </c>
      <c r="B11" s="28" t="inlineStr">
        <is>
          <t>La colonne Catégorie de la feuille de calcul propose une liste déroulante pour garantir la cohérence des noms de catégories utilisés dans les formules SUMIF.</t>
        </is>
      </c>
    </row>
    <row r="12" ht="48" customHeight="1">
      <c r="A12" s="25" t="inlineStr">
        <is>
          <t>Bonnes pratiques</t>
        </is>
      </c>
      <c r="B12" s="26" t="inlineStr">
        <is>
          <t>Mettez à jour les prix d'achat et de vente régulièrement, vérifiez les alertes de marge faible et ajustez vos tarifs pour préserver votre rentabilité.</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2026-07-14T09:30:36Z</dcterms:created>
  <dcterms:modified xmlns:dcterms="http://purl.org/dc/terms/" xmlns:xsi="http://www.w3.org/2001/XMLSchema-instance" xsi:type="dcterms:W3CDTF">2026-07-14T09:30:36Z</dcterms:modified>
</cp:coreProperties>
</file>