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ivité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JJ/MM/AAAA"/>
    <numFmt numFmtId="165" formatCode="#,##0.00&quot; €&quot;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0" fontId="5" fillId="7" borderId="0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5" borderId="1" pivotButton="0" quotePrefix="0" xfId="0"/>
    <xf numFmtId="166" fontId="3" fillId="5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center" vertical="center" wrapText="1"/>
    </xf>
    <xf numFmtId="0" fontId="3" fillId="3" borderId="1" pivotButton="0" quotePrefix="0" xfId="0"/>
    <xf numFmtId="166" fontId="3" fillId="3" borderId="1" applyAlignment="1" pivotButton="0" quotePrefix="0" xfId="0">
      <alignment horizontal="right" vertical="center"/>
    </xf>
    <xf numFmtId="0" fontId="3" fillId="5" borderId="1" pivotButton="0" quotePrefix="0" xfId="0"/>
    <xf numFmtId="0" fontId="2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EAF7F1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d'affaires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bord'!C12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bord'!$A$13:$A$22</f>
            </numRef>
          </cat>
          <val>
            <numRef>
              <f>'Tableau de bord'!$C$13:$C$22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heures par collaborateur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bord'!$A$13:$A$22</f>
            </numRef>
          </cat>
          <val>
            <numRef>
              <f>'Tableau de bord'!$B$13:$B$22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montant facturé par mission</a:t>
            </a:r>
          </a:p>
        </rich>
      </tx>
    </title>
    <plotArea>
      <lineChart>
        <grouping val="standard"/>
        <ser>
          <idx val="0"/>
          <order val="0"/>
          <tx>
            <strRef>
              <f>'Activité'!H3</f>
            </strRef>
          </tx>
          <spPr>
            <a:ln xmlns:a="http://schemas.openxmlformats.org/drawingml/2006/main" w="20000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'Activité'!$A$4:$A$13</f>
            </numRef>
          </cat>
          <val>
            <numRef>
              <f>'Activité'!$H$4:$H$13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21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3" customWidth="1" min="3" max="3"/>
    <col width="20" customWidth="1" min="4" max="4"/>
    <col width="18" customWidth="1" min="5" max="5"/>
    <col width="14" customWidth="1" min="6" max="6"/>
    <col width="14" customWidth="1" min="7" max="7"/>
    <col width="16" customWidth="1" min="8" max="8"/>
    <col width="16" customWidth="1" min="9" max="9"/>
    <col width="12" customWidth="1" min="10" max="10"/>
    <col width="16" customWidth="1" min="11" max="11"/>
    <col width="22" customWidth="1" min="12" max="12"/>
  </cols>
  <sheetData>
    <row r="1" ht="30" customHeight="1">
      <c r="A1" s="1" t="inlineStr">
        <is>
          <t>TABLEAU DE BORD - SUIVI D'ACTIVITÉ 2026</t>
        </is>
      </c>
    </row>
    <row r="3">
      <c r="A3" s="2" t="inlineStr">
        <is>
          <t>Date</t>
        </is>
      </c>
      <c r="B3" s="2" t="inlineStr">
        <is>
          <t>Collaborateur</t>
        </is>
      </c>
      <c r="C3" s="2" t="inlineStr">
        <is>
          <t>Ville</t>
        </is>
      </c>
      <c r="D3" s="2" t="inlineStr">
        <is>
          <t>Client</t>
        </is>
      </c>
      <c r="E3" s="2" t="inlineStr">
        <is>
          <t>Type de mission</t>
        </is>
      </c>
      <c r="F3" s="2" t="inlineStr">
        <is>
          <t>Heures facturées</t>
        </is>
      </c>
      <c r="G3" s="2" t="inlineStr">
        <is>
          <t>Taux horaire (€)</t>
        </is>
      </c>
      <c r="H3" s="2" t="inlineStr">
        <is>
          <t>Montant facturé (€)</t>
        </is>
      </c>
      <c r="I3" s="2" t="inlineStr">
        <is>
          <t>Objectif mensuel (€)</t>
        </is>
      </c>
      <c r="J3" s="2" t="inlineStr">
        <is>
          <t>% Atteinte</t>
        </is>
      </c>
      <c r="K3" s="2" t="inlineStr">
        <is>
          <t>Statut</t>
        </is>
      </c>
      <c r="L3" s="2" t="inlineStr">
        <is>
          <t>Commentaire</t>
        </is>
      </c>
    </row>
    <row r="4">
      <c r="A4" s="3" t="inlineStr">
        <is>
          <t>15/01/2026</t>
        </is>
      </c>
      <c r="B4" s="4" t="inlineStr">
        <is>
          <t>Camille Dubois</t>
        </is>
      </c>
      <c r="C4" s="4" t="inlineStr">
        <is>
          <t>Paris</t>
        </is>
      </c>
      <c r="D4" s="4" t="inlineStr">
        <is>
          <t>Société Ardente</t>
        </is>
      </c>
      <c r="E4" s="4" t="inlineStr">
        <is>
          <t>Conseil RH</t>
        </is>
      </c>
      <c r="F4" s="5" t="n">
        <v>32</v>
      </c>
      <c r="G4" s="6" t="n">
        <v>85</v>
      </c>
      <c r="H4" s="7">
        <f>F4*G4</f>
        <v/>
      </c>
      <c r="I4" s="7" t="n">
        <v>4500</v>
      </c>
      <c r="J4" s="8">
        <f>IFERROR(H4/I4,0)</f>
        <v/>
      </c>
      <c r="K4" s="4">
        <f>IF(J4&gt;=1,"Objectif atteint",IF(J4&gt;=0.8,"Proche objectif","En retard"))</f>
        <v/>
      </c>
      <c r="L4" s="9" t="inlineStr"/>
    </row>
    <row r="5">
      <c r="A5" s="10" t="inlineStr">
        <is>
          <t>22/01/2026</t>
        </is>
      </c>
      <c r="B5" s="11" t="inlineStr">
        <is>
          <t>Julien Marchand</t>
        </is>
      </c>
      <c r="C5" s="11" t="inlineStr">
        <is>
          <t>Lyon</t>
        </is>
      </c>
      <c r="D5" s="11" t="inlineStr">
        <is>
          <t>TechNova SAS</t>
        </is>
      </c>
      <c r="E5" s="11" t="inlineStr">
        <is>
          <t>Audit interne</t>
        </is>
      </c>
      <c r="F5" s="12" t="n">
        <v>28</v>
      </c>
      <c r="G5" s="13" t="n">
        <v>90</v>
      </c>
      <c r="H5" s="7">
        <f>F5*G5</f>
        <v/>
      </c>
      <c r="I5" s="7" t="n">
        <v>4200</v>
      </c>
      <c r="J5" s="8">
        <f>IFERROR(H5/I5,0)</f>
        <v/>
      </c>
      <c r="K5" s="11">
        <f>IF(J5&gt;=1,"Objectif atteint",IF(J5&gt;=0.8,"Proche objectif","En retard"))</f>
        <v/>
      </c>
      <c r="L5" s="9" t="inlineStr"/>
    </row>
    <row r="6">
      <c r="A6" s="3" t="inlineStr">
        <is>
          <t>03/02/2026</t>
        </is>
      </c>
      <c r="B6" s="4" t="inlineStr">
        <is>
          <t>Chloé Lefèvre</t>
        </is>
      </c>
      <c r="C6" s="4" t="inlineStr">
        <is>
          <t>Marseille</t>
        </is>
      </c>
      <c r="D6" s="4" t="inlineStr">
        <is>
          <t>Groupe Solaris</t>
        </is>
      </c>
      <c r="E6" s="4" t="inlineStr">
        <is>
          <t>Formation</t>
        </is>
      </c>
      <c r="F6" s="5" t="n">
        <v>40</v>
      </c>
      <c r="G6" s="6" t="n">
        <v>75</v>
      </c>
      <c r="H6" s="7">
        <f>F6*G6</f>
        <v/>
      </c>
      <c r="I6" s="7" t="n">
        <v>4500</v>
      </c>
      <c r="J6" s="8">
        <f>IFERROR(H6/I6,0)</f>
        <v/>
      </c>
      <c r="K6" s="4">
        <f>IF(J6&gt;=1,"Objectif atteint",IF(J6&gt;=0.8,"Proche objectif","En retard"))</f>
        <v/>
      </c>
      <c r="L6" s="9" t="inlineStr"/>
    </row>
    <row r="7">
      <c r="A7" s="10" t="inlineStr">
        <is>
          <t>10/02/2026</t>
        </is>
      </c>
      <c r="B7" s="11" t="inlineStr">
        <is>
          <t>Thomas Girard</t>
        </is>
      </c>
      <c r="C7" s="11" t="inlineStr">
        <is>
          <t>Toulouse</t>
        </is>
      </c>
      <c r="D7" s="11" t="inlineStr">
        <is>
          <t>Aéroliance</t>
        </is>
      </c>
      <c r="E7" s="11" t="inlineStr">
        <is>
          <t>Conseil stratégie</t>
        </is>
      </c>
      <c r="F7" s="12" t="n">
        <v>35</v>
      </c>
      <c r="G7" s="13" t="n">
        <v>95</v>
      </c>
      <c r="H7" s="7">
        <f>F7*G7</f>
        <v/>
      </c>
      <c r="I7" s="7" t="n">
        <v>4500</v>
      </c>
      <c r="J7" s="8">
        <f>IFERROR(H7/I7,0)</f>
        <v/>
      </c>
      <c r="K7" s="11">
        <f>IF(J7&gt;=1,"Objectif atteint",IF(J7&gt;=0.8,"Proche objectif","En retard"))</f>
        <v/>
      </c>
      <c r="L7" s="9" t="inlineStr"/>
    </row>
    <row r="8">
      <c r="A8" s="3" t="inlineStr">
        <is>
          <t>18/02/2026</t>
        </is>
      </c>
      <c r="B8" s="4" t="inlineStr">
        <is>
          <t>Léa Bonnet</t>
        </is>
      </c>
      <c r="C8" s="4" t="inlineStr">
        <is>
          <t>Bordeaux</t>
        </is>
      </c>
      <c r="D8" s="4" t="inlineStr">
        <is>
          <t>Vinéa Distribution</t>
        </is>
      </c>
      <c r="E8" s="4" t="inlineStr">
        <is>
          <t>Audit financier</t>
        </is>
      </c>
      <c r="F8" s="5" t="n">
        <v>22</v>
      </c>
      <c r="G8" s="6" t="n">
        <v>88</v>
      </c>
      <c r="H8" s="7">
        <f>F8*G8</f>
        <v/>
      </c>
      <c r="I8" s="7" t="n">
        <v>4200</v>
      </c>
      <c r="J8" s="8">
        <f>IFERROR(H8/I8,0)</f>
        <v/>
      </c>
      <c r="K8" s="4">
        <f>IF(J8&gt;=1,"Objectif atteint",IF(J8&gt;=0.8,"Proche objectif","En retard"))</f>
        <v/>
      </c>
      <c r="L8" s="9" t="inlineStr"/>
    </row>
    <row r="9">
      <c r="A9" s="10" t="inlineStr">
        <is>
          <t>01/03/2026</t>
        </is>
      </c>
      <c r="B9" s="11" t="inlineStr">
        <is>
          <t>Nicolas Petit</t>
        </is>
      </c>
      <c r="C9" s="11" t="inlineStr">
        <is>
          <t>Lille</t>
        </is>
      </c>
      <c r="D9" s="11" t="inlineStr">
        <is>
          <t>NordTextile</t>
        </is>
      </c>
      <c r="E9" s="11" t="inlineStr">
        <is>
          <t>Formation</t>
        </is>
      </c>
      <c r="F9" s="12" t="n">
        <v>30</v>
      </c>
      <c r="G9" s="13" t="n">
        <v>80</v>
      </c>
      <c r="H9" s="7">
        <f>F9*G9</f>
        <v/>
      </c>
      <c r="I9" s="7" t="n">
        <v>4200</v>
      </c>
      <c r="J9" s="8">
        <f>IFERROR(H9/I9,0)</f>
        <v/>
      </c>
      <c r="K9" s="11">
        <f>IF(J9&gt;=1,"Objectif atteint",IF(J9&gt;=0.8,"Proche objectif","En retard"))</f>
        <v/>
      </c>
      <c r="L9" s="9" t="inlineStr"/>
    </row>
    <row r="10">
      <c r="A10" s="3" t="inlineStr">
        <is>
          <t>09/03/2026</t>
        </is>
      </c>
      <c r="B10" s="4" t="inlineStr">
        <is>
          <t>Manon Roux</t>
        </is>
      </c>
      <c r="C10" s="4" t="inlineStr">
        <is>
          <t>Nantes</t>
        </is>
      </c>
      <c r="D10" s="4" t="inlineStr">
        <is>
          <t>Atlantique Énergie</t>
        </is>
      </c>
      <c r="E10" s="4" t="inlineStr">
        <is>
          <t>Conseil RH</t>
        </is>
      </c>
      <c r="F10" s="5" t="n">
        <v>26</v>
      </c>
      <c r="G10" s="6" t="n">
        <v>85</v>
      </c>
      <c r="H10" s="7">
        <f>F10*G10</f>
        <v/>
      </c>
      <c r="I10" s="7" t="n">
        <v>4500</v>
      </c>
      <c r="J10" s="8">
        <f>IFERROR(H10/I10,0)</f>
        <v/>
      </c>
      <c r="K10" s="4">
        <f>IF(J10&gt;=1,"Objectif atteint",IF(J10&gt;=0.8,"Proche objectif","En retard"))</f>
        <v/>
      </c>
      <c r="L10" s="9" t="inlineStr"/>
    </row>
    <row r="11">
      <c r="A11" s="10" t="inlineStr">
        <is>
          <t>17/03/2026</t>
        </is>
      </c>
      <c r="B11" s="11" t="inlineStr">
        <is>
          <t>Hugo Faure</t>
        </is>
      </c>
      <c r="C11" s="11" t="inlineStr">
        <is>
          <t>Strasbourg</t>
        </is>
      </c>
      <c r="D11" s="11" t="inlineStr">
        <is>
          <t>Rhénane Industrie</t>
        </is>
      </c>
      <c r="E11" s="11" t="inlineStr">
        <is>
          <t>Audit interne</t>
        </is>
      </c>
      <c r="F11" s="12" t="n">
        <v>33</v>
      </c>
      <c r="G11" s="13" t="n">
        <v>90</v>
      </c>
      <c r="H11" s="7">
        <f>F11*G11</f>
        <v/>
      </c>
      <c r="I11" s="7" t="n">
        <v>4500</v>
      </c>
      <c r="J11" s="8">
        <f>IFERROR(H11/I11,0)</f>
        <v/>
      </c>
      <c r="K11" s="11">
        <f>IF(J11&gt;=1,"Objectif atteint",IF(J11&gt;=0.8,"Proche objectif","En retard"))</f>
        <v/>
      </c>
      <c r="L11" s="9" t="inlineStr"/>
    </row>
    <row r="12">
      <c r="A12" s="3" t="inlineStr">
        <is>
          <t>25/03/2026</t>
        </is>
      </c>
      <c r="B12" s="4" t="inlineStr">
        <is>
          <t>Émilie Caron</t>
        </is>
      </c>
      <c r="C12" s="4" t="inlineStr">
        <is>
          <t>Nice</t>
        </is>
      </c>
      <c r="D12" s="4" t="inlineStr">
        <is>
          <t>Côte Azur Immo</t>
        </is>
      </c>
      <c r="E12" s="4" t="inlineStr">
        <is>
          <t>Conseil stratégie</t>
        </is>
      </c>
      <c r="F12" s="5" t="n">
        <v>38</v>
      </c>
      <c r="G12" s="6" t="n">
        <v>95</v>
      </c>
      <c r="H12" s="7">
        <f>F12*G12</f>
        <v/>
      </c>
      <c r="I12" s="7" t="n">
        <v>4500</v>
      </c>
      <c r="J12" s="8">
        <f>IFERROR(H12/I12,0)</f>
        <v/>
      </c>
      <c r="K12" s="4">
        <f>IF(J12&gt;=1,"Objectif atteint",IF(J12&gt;=0.8,"Proche objectif","En retard"))</f>
        <v/>
      </c>
      <c r="L12" s="9" t="inlineStr"/>
    </row>
    <row r="13">
      <c r="A13" s="10" t="inlineStr">
        <is>
          <t>02/04/2026</t>
        </is>
      </c>
      <c r="B13" s="11" t="inlineStr">
        <is>
          <t>Lucas Fontaine</t>
        </is>
      </c>
      <c r="C13" s="11" t="inlineStr">
        <is>
          <t>Rennes</t>
        </is>
      </c>
      <c r="D13" s="11" t="inlineStr">
        <is>
          <t>Breizh Digital</t>
        </is>
      </c>
      <c r="E13" s="11" t="inlineStr">
        <is>
          <t>Formation</t>
        </is>
      </c>
      <c r="F13" s="12" t="n">
        <v>24</v>
      </c>
      <c r="G13" s="13" t="n">
        <v>78</v>
      </c>
      <c r="H13" s="7">
        <f>F13*G13</f>
        <v/>
      </c>
      <c r="I13" s="7" t="n">
        <v>4200</v>
      </c>
      <c r="J13" s="8">
        <f>IFERROR(H13/I13,0)</f>
        <v/>
      </c>
      <c r="K13" s="11">
        <f>IF(J13&gt;=1,"Objectif atteint",IF(J13&gt;=0.8,"Proche objectif","En retard"))</f>
        <v/>
      </c>
      <c r="L13" s="9" t="inlineStr"/>
    </row>
    <row r="14">
      <c r="A14" s="14" t="inlineStr">
        <is>
          <t>TOTAUX / MOYENNES</t>
        </is>
      </c>
      <c r="B14" s="15" t="n"/>
      <c r="C14" s="15" t="n"/>
      <c r="D14" s="15" t="n"/>
      <c r="E14" s="15" t="n"/>
      <c r="F14" s="15">
        <f>SUM(F4:F13)</f>
        <v/>
      </c>
      <c r="G14" s="16">
        <f>AVERAGE(G4:G13)</f>
        <v/>
      </c>
      <c r="H14" s="16">
        <f>SUM(H4:H13)</f>
        <v/>
      </c>
      <c r="I14" s="16">
        <f>SUM(I4:I13)</f>
        <v/>
      </c>
      <c r="J14" s="17">
        <f>IFERROR(H14/I14,0)</f>
        <v/>
      </c>
      <c r="K14" s="15" t="n"/>
      <c r="L14" s="15" t="n"/>
    </row>
  </sheetData>
  <mergeCells count="2">
    <mergeCell ref="A1:L1"/>
    <mergeCell ref="A14:E14"/>
  </mergeCells>
  <conditionalFormatting sqref="J4:J13">
    <cfRule type="expression" priority="1" dxfId="0" stopIfTrue="1">
      <formula>J4&gt;=1</formula>
    </cfRule>
    <cfRule type="expression" priority="2" dxfId="1" stopIfTrue="1">
      <formula>J4&lt;0.8</formula>
    </cfRule>
  </conditionalFormatting>
  <conditionalFormatting sqref="K4:K13">
    <cfRule type="expression" priority="3" dxfId="1" stopIfTrue="1">
      <formula>K4="En retard"</formula>
    </cfRule>
  </conditionalFormatting>
  <dataValidations count="1">
    <dataValidation sqref="L4:L13" showErrorMessage="1" showInputMessage="1" allowBlank="1" type="list">
      <formula1>"Objectif atteint,Proche objectif,En retard"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TABLEAU DE BORD - SYNTHÈSE D'ACTIVITÉ</t>
        </is>
      </c>
    </row>
    <row r="3">
      <c r="A3" s="18" t="inlineStr">
        <is>
          <t>INDICATEURS CLÉS</t>
        </is>
      </c>
    </row>
    <row r="4">
      <c r="A4" s="19" t="inlineStr">
        <is>
          <t>Nombre de missions</t>
        </is>
      </c>
      <c r="B4" s="5">
        <f>COUNTA(Activité!B4:B13)</f>
        <v/>
      </c>
    </row>
    <row r="5">
      <c r="A5" s="20" t="inlineStr">
        <is>
          <t>Total heures facturées</t>
        </is>
      </c>
      <c r="B5" s="12">
        <f>SUM(Activité!F4:F13)</f>
        <v/>
      </c>
    </row>
    <row r="6">
      <c r="A6" s="19" t="inlineStr">
        <is>
          <t>Chiffre d'affaires total</t>
        </is>
      </c>
      <c r="B6" s="6">
        <f>SUM(Activité!H4:H13)</f>
        <v/>
      </c>
    </row>
    <row r="7">
      <c r="A7" s="20" t="inlineStr">
        <is>
          <t>Taux horaire moyen</t>
        </is>
      </c>
      <c r="B7" s="13">
        <f>AVERAGE(Activité!G4:G13)</f>
        <v/>
      </c>
    </row>
    <row r="8">
      <c r="A8" s="19" t="inlineStr">
        <is>
          <t>Objectif total</t>
        </is>
      </c>
      <c r="B8" s="6">
        <f>SUM(Activité!I4:I13)</f>
        <v/>
      </c>
    </row>
    <row r="9">
      <c r="A9" s="20" t="inlineStr">
        <is>
          <t>Taux d'atteinte global</t>
        </is>
      </c>
      <c r="B9" s="21">
        <f>IFERROR(D5/D6,0)</f>
        <v/>
      </c>
    </row>
    <row r="11">
      <c r="A11" s="18" t="inlineStr">
        <is>
          <t>RÉCAPITULATIF PAR COLLABORATEUR</t>
        </is>
      </c>
    </row>
    <row r="12">
      <c r="A12" s="22" t="inlineStr">
        <is>
          <t>Collaborateur</t>
        </is>
      </c>
      <c r="B12" s="22" t="inlineStr">
        <is>
          <t>Heures totales</t>
        </is>
      </c>
      <c r="C12" s="22" t="inlineStr">
        <is>
          <t>Montant facturé (€)</t>
        </is>
      </c>
      <c r="D12" s="22" t="inlineStr">
        <is>
          <t>% Atteinte moyen</t>
        </is>
      </c>
    </row>
    <row r="13">
      <c r="A13" s="23" t="inlineStr">
        <is>
          <t>Camille Dubois</t>
        </is>
      </c>
      <c r="B13" s="5">
        <f>SUMIF(Activité!$B$4:$B$13,A13,Activité!$F$4:$F$13)</f>
        <v/>
      </c>
      <c r="C13" s="6">
        <f>SUMIF(Activité!$B$4:$B$13,A13,Activité!$H$4:$H$13)</f>
        <v/>
      </c>
      <c r="D13" s="24">
        <f>IFERROR(AVERAGEIF(Activité!$B$4:$B$13,A13,Activité!$J$4:$J$13),0)</f>
        <v/>
      </c>
    </row>
    <row r="14">
      <c r="A14" s="25" t="inlineStr">
        <is>
          <t>Julien Marchand</t>
        </is>
      </c>
      <c r="B14" s="12">
        <f>SUMIF(Activité!$B$4:$B$13,A14,Activité!$F$4:$F$13)</f>
        <v/>
      </c>
      <c r="C14" s="13">
        <f>SUMIF(Activité!$B$4:$B$13,A14,Activité!$H$4:$H$13)</f>
        <v/>
      </c>
      <c r="D14" s="21">
        <f>IFERROR(AVERAGEIF(Activité!$B$4:$B$13,A14,Activité!$J$4:$J$13),0)</f>
        <v/>
      </c>
    </row>
    <row r="15">
      <c r="A15" s="23" t="inlineStr">
        <is>
          <t>Chloé Lefèvre</t>
        </is>
      </c>
      <c r="B15" s="5">
        <f>SUMIF(Activité!$B$4:$B$13,A15,Activité!$F$4:$F$13)</f>
        <v/>
      </c>
      <c r="C15" s="6">
        <f>SUMIF(Activité!$B$4:$B$13,A15,Activité!$H$4:$H$13)</f>
        <v/>
      </c>
      <c r="D15" s="24">
        <f>IFERROR(AVERAGEIF(Activité!$B$4:$B$13,A15,Activité!$J$4:$J$13),0)</f>
        <v/>
      </c>
    </row>
    <row r="16">
      <c r="A16" s="25" t="inlineStr">
        <is>
          <t>Thomas Girard</t>
        </is>
      </c>
      <c r="B16" s="12">
        <f>SUMIF(Activité!$B$4:$B$13,A16,Activité!$F$4:$F$13)</f>
        <v/>
      </c>
      <c r="C16" s="13">
        <f>SUMIF(Activité!$B$4:$B$13,A16,Activité!$H$4:$H$13)</f>
        <v/>
      </c>
      <c r="D16" s="21">
        <f>IFERROR(AVERAGEIF(Activité!$B$4:$B$13,A16,Activité!$J$4:$J$13),0)</f>
        <v/>
      </c>
    </row>
    <row r="17">
      <c r="A17" s="23" t="inlineStr">
        <is>
          <t>Léa Bonnet</t>
        </is>
      </c>
      <c r="B17" s="5">
        <f>SUMIF(Activité!$B$4:$B$13,A17,Activité!$F$4:$F$13)</f>
        <v/>
      </c>
      <c r="C17" s="6">
        <f>SUMIF(Activité!$B$4:$B$13,A17,Activité!$H$4:$H$13)</f>
        <v/>
      </c>
      <c r="D17" s="24">
        <f>IFERROR(AVERAGEIF(Activité!$B$4:$B$13,A17,Activité!$J$4:$J$13),0)</f>
        <v/>
      </c>
    </row>
    <row r="18">
      <c r="A18" s="25" t="inlineStr">
        <is>
          <t>Nicolas Petit</t>
        </is>
      </c>
      <c r="B18" s="12">
        <f>SUMIF(Activité!$B$4:$B$13,A18,Activité!$F$4:$F$13)</f>
        <v/>
      </c>
      <c r="C18" s="13">
        <f>SUMIF(Activité!$B$4:$B$13,A18,Activité!$H$4:$H$13)</f>
        <v/>
      </c>
      <c r="D18" s="21">
        <f>IFERROR(AVERAGEIF(Activité!$B$4:$B$13,A18,Activité!$J$4:$J$13),0)</f>
        <v/>
      </c>
    </row>
    <row r="19">
      <c r="A19" s="23" t="inlineStr">
        <is>
          <t>Manon Roux</t>
        </is>
      </c>
      <c r="B19" s="5">
        <f>SUMIF(Activité!$B$4:$B$13,A19,Activité!$F$4:$F$13)</f>
        <v/>
      </c>
      <c r="C19" s="6">
        <f>SUMIF(Activité!$B$4:$B$13,A19,Activité!$H$4:$H$13)</f>
        <v/>
      </c>
      <c r="D19" s="24">
        <f>IFERROR(AVERAGEIF(Activité!$B$4:$B$13,A19,Activité!$J$4:$J$13),0)</f>
        <v/>
      </c>
    </row>
    <row r="20">
      <c r="A20" s="25" t="inlineStr">
        <is>
          <t>Hugo Faure</t>
        </is>
      </c>
      <c r="B20" s="12">
        <f>SUMIF(Activité!$B$4:$B$13,A20,Activité!$F$4:$F$13)</f>
        <v/>
      </c>
      <c r="C20" s="13">
        <f>SUMIF(Activité!$B$4:$B$13,A20,Activité!$H$4:$H$13)</f>
        <v/>
      </c>
      <c r="D20" s="21">
        <f>IFERROR(AVERAGEIF(Activité!$B$4:$B$13,A20,Activité!$J$4:$J$13),0)</f>
        <v/>
      </c>
    </row>
    <row r="21">
      <c r="A21" s="23" t="inlineStr">
        <is>
          <t>Émilie Caron</t>
        </is>
      </c>
      <c r="B21" s="5">
        <f>SUMIF(Activité!$B$4:$B$13,A21,Activité!$F$4:$F$13)</f>
        <v/>
      </c>
      <c r="C21" s="6">
        <f>SUMIF(Activité!$B$4:$B$13,A21,Activité!$H$4:$H$13)</f>
        <v/>
      </c>
      <c r="D21" s="24">
        <f>IFERROR(AVERAGEIF(Activité!$B$4:$B$13,A21,Activité!$J$4:$J$13),0)</f>
        <v/>
      </c>
    </row>
    <row r="22">
      <c r="A22" s="25" t="inlineStr">
        <is>
          <t>Lucas Fontaine</t>
        </is>
      </c>
      <c r="B22" s="12">
        <f>SUMIF(Activité!$B$4:$B$13,A22,Activité!$F$4:$F$13)</f>
        <v/>
      </c>
      <c r="C22" s="13">
        <f>SUMIF(Activité!$B$4:$B$13,A22,Activité!$H$4:$H$13)</f>
        <v/>
      </c>
      <c r="D22" s="21">
        <f>IFERROR(AVERAGEIF(Activité!$B$4:$B$13,A22,Activité!$J$4:$J$13),0)</f>
        <v/>
      </c>
    </row>
  </sheetData>
  <mergeCells count="3">
    <mergeCell ref="A1:H1"/>
    <mergeCell ref="A3:B3"/>
    <mergeCell ref="A11:D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  <col width="20" customWidth="1" min="3" max="3"/>
    <col width="20" customWidth="1" min="4" max="4"/>
  </cols>
  <sheetData>
    <row r="1" ht="28" customHeight="1">
      <c r="A1" s="1" t="inlineStr">
        <is>
          <t>MODE D'EMPLOI DU CLASSEUR</t>
        </is>
      </c>
    </row>
    <row r="3">
      <c r="A3" s="26" t="inlineStr">
        <is>
          <t>Feuille</t>
        </is>
      </c>
      <c r="B3" s="26" t="inlineStr">
        <is>
          <t>Description</t>
        </is>
      </c>
      <c r="C3" s="26" t="inlineStr"/>
      <c r="D3" s="26" t="inlineStr"/>
    </row>
    <row r="4">
      <c r="A4" s="27" t="inlineStr">
        <is>
          <t>Activité</t>
        </is>
      </c>
      <c r="B4" s="27" t="inlineStr">
        <is>
          <t>Saisie quotidienne des missions : date, collaborateur, ville, client, type de mission, heures facturées et taux horaire. Le montant facturé et le % d'atteinte de l'objectif se calculent automatiquement.</t>
        </is>
      </c>
      <c r="C4" s="27" t="inlineStr"/>
      <c r="D4" s="27" t="inlineStr"/>
    </row>
    <row r="5">
      <c r="A5" s="28" t="inlineStr">
        <is>
          <t>Tableau de bord</t>
        </is>
      </c>
      <c r="B5" s="28" t="inlineStr">
        <is>
          <t>Synthèse automatique : indicateurs clés (KPI), récapitulatif par collaborateur et graphiques (CA par collaborateur, répartition des heures, évolution du chiffre d'affaires).</t>
        </is>
      </c>
      <c r="C5" s="28" t="inlineStr"/>
      <c r="D5" s="28" t="inlineStr"/>
    </row>
    <row r="6">
      <c r="A6" s="27" t="inlineStr">
        <is>
          <t>Mode d'emploi</t>
        </is>
      </c>
      <c r="B6" s="27" t="inlineStr">
        <is>
          <t>Cette feuille : explications d'utilisation du classeur.</t>
        </is>
      </c>
      <c r="C6" s="27" t="inlineStr"/>
      <c r="D6" s="27" t="inlineStr"/>
    </row>
    <row r="8">
      <c r="A8" s="18" t="inlineStr">
        <is>
          <t>INSTRUCTIONS DÉTAILLÉES</t>
        </is>
      </c>
    </row>
    <row r="9">
      <c r="A9" s="29" t="inlineStr">
        <is>
          <t>1. Renseignez chaque nouvelle mission dans l'onglet Activité (lignes ci-dessous du tableau).</t>
        </is>
      </c>
    </row>
    <row r="10">
      <c r="A10" s="30" t="inlineStr">
        <is>
          <t>2. Les colonnes 'Montant facturé', '% Atteinte' et 'Statut' se calculent automatiquement, ne pas les modifier manuellement.</t>
        </is>
      </c>
    </row>
    <row r="11">
      <c r="A11" s="29" t="inlineStr">
        <is>
          <t>3. La colonne 'Commentaire' (fond jaune pâle) est libre : ajoutez vos remarques.</t>
        </is>
      </c>
    </row>
    <row r="12">
      <c r="A12" s="30" t="inlineStr">
        <is>
          <t>4. Le statut utilise une liste déroulante ; vous pouvez aussi le laisser vide pour garder la formule automatique.</t>
        </is>
      </c>
    </row>
    <row r="13">
      <c r="A13" s="29" t="inlineStr">
        <is>
          <t>5. Consultez l'onglet Tableau de bord pour suivre les indicateurs clés et les graphiques mis à jour automatiquement.</t>
        </is>
      </c>
    </row>
    <row r="14">
      <c r="A14" s="30" t="inlineStr">
        <is>
          <t>6. Les cellules à fond jaune pâle (#FFFBEB) sont les seules destinées à la saisie libre.</t>
        </is>
      </c>
    </row>
    <row r="15">
      <c r="A15" s="29" t="inlineStr">
        <is>
          <t>7. Les totaux et moyennes en bas du tableau (fond orange) se recalculent dès qu'une ligne est ajoutée ou modifiée.</t>
        </is>
      </c>
    </row>
  </sheetData>
  <mergeCells count="9">
    <mergeCell ref="A1:D1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2026-07-21T16:35:58Z</dcterms:created>
  <dcterms:modified xmlns:dcterms="http://purl.org/dc/terms/" xmlns:xsi="http://www.w3.org/2001/XMLSchema-instance" xsi:type="dcterms:W3CDTF">2026-07-21T16:35:58Z</dcterms:modified>
</cp:coreProperties>
</file>