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anning_Nettoyage" sheetId="1" state="visible" r:id="rId1"/>
    <sheet xmlns:r="http://schemas.openxmlformats.org/officeDocument/2006/relationships" name="Synthèse" sheetId="2" state="visible" r:id="rId2"/>
    <sheet xmlns:r="http://schemas.openxmlformats.org/officeDocument/2006/relationships" name="Référentiel"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0.0"/>
    <numFmt numFmtId="166" formatCode="#,##0.00&quot; €&quot;"/>
  </numFmts>
  <fonts count="5">
    <font>
      <name val="Calibri"/>
      <family val="2"/>
      <color theme="1"/>
      <sz val="11"/>
      <scheme val="minor"/>
    </font>
    <font>
      <name val="Calibri"/>
      <b val="1"/>
      <color rgb="000E7A54"/>
      <sz val="16"/>
    </font>
    <font>
      <name val="Calibri"/>
      <b val="1"/>
      <color rgb="00FFFFFF"/>
      <sz val="11"/>
    </font>
    <font>
      <name val="Calibri"/>
      <b val="1"/>
      <color rgb="001F2937"/>
      <sz val="10"/>
    </font>
    <font>
      <name val="Calibri"/>
      <color rgb="001F2937"/>
      <sz val="10"/>
    </font>
  </fonts>
  <fills count="8">
    <fill>
      <patternFill/>
    </fill>
    <fill>
      <patternFill patternType="gray125"/>
    </fill>
    <fill>
      <patternFill patternType="solid">
        <fgColor rgb="000E7A54"/>
      </patternFill>
    </fill>
    <fill>
      <patternFill patternType="solid">
        <fgColor rgb="00EAF7F1"/>
      </patternFill>
    </fill>
    <fill>
      <patternFill patternType="solid">
        <fgColor rgb="00FFFBEB"/>
      </patternFill>
    </fill>
    <fill>
      <patternFill patternType="solid">
        <fgColor rgb="00FFFFFF"/>
      </patternFill>
    </fill>
    <fill>
      <patternFill patternType="solid">
        <fgColor rgb="00F97316"/>
      </patternFill>
    </fill>
    <fill>
      <patternFill patternType="solid">
        <fgColor rgb="0012946A"/>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5">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wrapText="1"/>
    </xf>
    <xf numFmtId="164" fontId="0" fillId="3" borderId="1" applyAlignment="1" pivotButton="0" quotePrefix="0" xfId="0">
      <alignment horizontal="center" vertical="center" wrapText="1"/>
    </xf>
    <xf numFmtId="0" fontId="0" fillId="3" borderId="1" applyAlignment="1" pivotButton="0" quotePrefix="0" xfId="0">
      <alignment horizontal="left" vertical="center" wrapText="1"/>
    </xf>
    <xf numFmtId="0" fontId="0" fillId="3" borderId="1" applyAlignment="1" pivotButton="0" quotePrefix="0" xfId="0">
      <alignment horizontal="center" vertical="center" wrapText="1"/>
    </xf>
    <xf numFmtId="165" fontId="0" fillId="4" borderId="1" applyAlignment="1" pivotButton="0" quotePrefix="0" xfId="0">
      <alignment horizontal="center" vertical="center" wrapText="1"/>
    </xf>
    <xf numFmtId="166" fontId="0" fillId="4" borderId="1" applyAlignment="1" pivotButton="0" quotePrefix="0" xfId="0">
      <alignment horizontal="center" vertical="center" wrapText="1"/>
    </xf>
    <xf numFmtId="166" fontId="0" fillId="3"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4" borderId="1" applyAlignment="1" pivotButton="0" quotePrefix="0" xfId="0">
      <alignment horizontal="left" vertical="center" wrapText="1"/>
    </xf>
    <xf numFmtId="165" fontId="0" fillId="3" borderId="1" applyAlignment="1" pivotButton="0" quotePrefix="0" xfId="0">
      <alignment horizontal="center" vertical="center" wrapText="1"/>
    </xf>
    <xf numFmtId="9" fontId="0" fillId="3" borderId="1" applyAlignment="1" pivotButton="0" quotePrefix="0" xfId="0">
      <alignment horizontal="center" vertical="center" wrapText="1"/>
    </xf>
    <xf numFmtId="164" fontId="0" fillId="5" borderId="1" applyAlignment="1" pivotButton="0" quotePrefix="0" xfId="0">
      <alignment horizontal="center" vertical="center" wrapText="1"/>
    </xf>
    <xf numFmtId="0" fontId="0" fillId="5" borderId="1" applyAlignment="1" pivotButton="0" quotePrefix="0" xfId="0">
      <alignment horizontal="left" vertical="center" wrapText="1"/>
    </xf>
    <xf numFmtId="0" fontId="0" fillId="5" borderId="1" applyAlignment="1" pivotButton="0" quotePrefix="0" xfId="0">
      <alignment horizontal="center" vertical="center" wrapText="1"/>
    </xf>
    <xf numFmtId="166" fontId="0" fillId="5" borderId="1" applyAlignment="1" pivotButton="0" quotePrefix="0" xfId="0">
      <alignment horizontal="center" vertical="center" wrapText="1"/>
    </xf>
    <xf numFmtId="165" fontId="0" fillId="5" borderId="1" applyAlignment="1" pivotButton="0" quotePrefix="0" xfId="0">
      <alignment horizontal="center" vertical="center" wrapText="1"/>
    </xf>
    <xf numFmtId="9" fontId="0" fillId="5" borderId="1" applyAlignment="1" pivotButton="0" quotePrefix="0" xfId="0">
      <alignment horizontal="center" vertical="center" wrapText="1"/>
    </xf>
    <xf numFmtId="0" fontId="3" fillId="6" borderId="1" applyAlignment="1" pivotButton="0" quotePrefix="0" xfId="0">
      <alignment horizontal="right" vertical="center"/>
    </xf>
    <xf numFmtId="0" fontId="3" fillId="6" borderId="1" pivotButton="0" quotePrefix="0" xfId="0"/>
    <xf numFmtId="165" fontId="3" fillId="6" borderId="1" pivotButton="0" quotePrefix="0" xfId="0"/>
    <xf numFmtId="166" fontId="3" fillId="6" borderId="1" pivotButton="0" quotePrefix="0" xfId="0"/>
    <xf numFmtId="0" fontId="2" fillId="7" borderId="1" pivotButton="0" quotePrefix="0" xfId="0"/>
    <xf numFmtId="0" fontId="0" fillId="0" borderId="1" pivotButton="0" quotePrefix="0" xfId="0"/>
    <xf numFmtId="0" fontId="4" fillId="3" borderId="1" applyAlignment="1" pivotButton="0" quotePrefix="0" xfId="0">
      <alignment horizontal="left" vertical="center" wrapText="1"/>
    </xf>
    <xf numFmtId="1" fontId="3" fillId="3" borderId="1" applyAlignment="1" pivotButton="0" quotePrefix="0" xfId="0">
      <alignment horizontal="center" vertical="center" wrapText="1"/>
    </xf>
    <xf numFmtId="0" fontId="4" fillId="5" borderId="1" applyAlignment="1" pivotButton="0" quotePrefix="0" xfId="0">
      <alignment horizontal="left" vertical="center" wrapText="1"/>
    </xf>
    <xf numFmtId="1" fontId="3" fillId="5" borderId="1" applyAlignment="1" pivotButton="0" quotePrefix="0" xfId="0">
      <alignment horizontal="center" vertical="center" wrapText="1"/>
    </xf>
    <xf numFmtId="166" fontId="3" fillId="3" borderId="1" applyAlignment="1" pivotButton="0" quotePrefix="0" xfId="0">
      <alignment horizontal="center" vertical="center" wrapText="1"/>
    </xf>
    <xf numFmtId="166" fontId="3" fillId="5" borderId="1" applyAlignment="1" pivotButton="0" quotePrefix="0" xfId="0">
      <alignment horizontal="center" vertical="center" wrapText="1"/>
    </xf>
    <xf numFmtId="165" fontId="3" fillId="5" borderId="1" applyAlignment="1" pivotButton="0" quotePrefix="0" xfId="0">
      <alignment horizontal="center" vertical="center" wrapText="1"/>
    </xf>
    <xf numFmtId="9" fontId="3" fillId="3" borderId="1" applyAlignment="1" pivotButton="0" quotePrefix="0" xfId="0">
      <alignment horizontal="center" vertical="center" wrapText="1"/>
    </xf>
    <xf numFmtId="0" fontId="2" fillId="2" borderId="1" pivotButton="0" quotePrefix="0" xfId="0"/>
    <xf numFmtId="0" fontId="2" fillId="7" borderId="1" applyAlignment="1" pivotButton="0" quotePrefix="0" xfId="0">
      <alignment horizontal="left" vertical="center" wrapText="1"/>
    </xf>
  </cellXfs>
  <cellStyles count="1">
    <cellStyle name="Normal" xfId="0" builtinId="0" hidden="0"/>
  </cellStyles>
  <dxfs count="5">
    <dxf>
      <font>
        <b val="1"/>
        <color rgb="0016A34A"/>
      </font>
      <fill>
        <patternFill patternType="solid">
          <fgColor rgb="00C6EFCE"/>
        </patternFill>
      </fill>
    </dxf>
    <dxf>
      <font>
        <b val="1"/>
        <color rgb="00F97316"/>
      </font>
      <fill>
        <patternFill patternType="solid">
          <fgColor rgb="00FDE9CE"/>
        </patternFill>
      </fill>
    </dxf>
    <dxf>
      <font>
        <b val="1"/>
        <color rgb="00DC2626"/>
      </font>
      <fill>
        <patternFill patternType="solid">
          <fgColor rgb="00F8D7DA"/>
        </patternFill>
      </fill>
    </dxf>
    <dxf>
      <font>
        <name val="Calibri"/>
        <b val="1"/>
        <color rgb="00DC2626"/>
        <sz val="10"/>
      </font>
    </dxf>
    <dxf>
      <font>
        <name val="Calibri"/>
        <b val="1"/>
        <color rgb="0016A34A"/>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Coût réel total par site</a:t>
            </a:r>
          </a:p>
        </rich>
      </tx>
    </title>
    <plotArea>
      <barChart>
        <barDir val="col"/>
        <grouping val="clustered"/>
        <ser>
          <idx val="0"/>
          <order val="0"/>
          <tx>
            <strRef>
              <f>'Synthèse'!C16</f>
            </strRef>
          </tx>
          <spPr>
            <a:solidFill xmlns:a="http://schemas.openxmlformats.org/drawingml/2006/main">
              <a:srgbClr val="0E7A54"/>
            </a:solidFill>
            <a:ln xmlns:a="http://schemas.openxmlformats.org/drawingml/2006/main">
              <a:prstDash val="solid"/>
            </a:ln>
          </spPr>
          <cat>
            <numRef>
              <f>'Synthèse'!$A$17:$A$25</f>
            </numRef>
          </cat>
          <val>
            <numRef>
              <f>'Synthèse'!$C$17:$C$25</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Site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Coût réel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interventions par statut</a:t>
            </a:r>
          </a:p>
        </rich>
      </tx>
    </title>
    <plotArea>
      <pieChart>
        <varyColors val="1"/>
        <ser>
          <idx val="0"/>
          <order val="0"/>
          <tx>
            <strRef>
              <f>'Synthèse'!B29</f>
            </strRef>
          </tx>
          <spPr>
            <a:ln xmlns:a="http://schemas.openxmlformats.org/drawingml/2006/main">
              <a:prstDash val="solid"/>
            </a:ln>
          </spPr>
          <cat>
            <numRef>
              <f>'Synthèse'!$A$30:$A$35</f>
            </numRef>
          </cat>
          <val>
            <numRef>
              <f>'Synthèse'!$B$30:$B$35</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Évolution du coût réel par date</a:t>
            </a:r>
          </a:p>
        </rich>
      </tx>
    </title>
    <plotArea>
      <lineChart>
        <grouping val="standard"/>
        <ser>
          <idx val="0"/>
          <order val="0"/>
          <tx>
            <strRef>
              <f>'Synthèse'!B39</f>
            </strRef>
          </tx>
          <spPr>
            <a:ln xmlns:a="http://schemas.openxmlformats.org/drawingml/2006/main" w="25000">
              <a:solidFill>
                <a:srgbClr val="F97316"/>
              </a:solidFill>
              <a:prstDash val="solid"/>
            </a:ln>
          </spPr>
          <marker>
            <symbol val="none"/>
            <spPr>
              <a:ln xmlns:a="http://schemas.openxmlformats.org/drawingml/2006/main">
                <a:prstDash val="solid"/>
              </a:ln>
            </spPr>
          </marker>
          <cat>
            <numRef>
              <f>'Synthèse'!$A$40:$A$48</f>
            </numRef>
          </cat>
          <val>
            <numRef>
              <f>'Synthèse'!$B$40:$B$48</f>
            </numRef>
          </val>
        </ser>
        <axId val="10"/>
        <axId val="100"/>
      </lineChart>
      <catAx>
        <axId val="10"/>
        <scaling>
          <orientation val="minMax"/>
        </scaling>
        <axPos val="l"/>
        <title>
          <tx>
            <rich>
              <a:bodyPr xmlns:a="http://schemas.openxmlformats.org/drawingml/2006/main"/>
              <a:p xmlns:a="http://schemas.openxmlformats.org/drawingml/2006/main">
                <a:pPr>
                  <a:defRPr/>
                </a:pPr>
                <a:r>
                  <a:t>Date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Coût réel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5</col>
      <colOff>0</colOff>
      <row>3</row>
      <rowOff>0</rowOff>
    </from>
    <ext cx="5400000" cy="27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21</row>
      <rowOff>0</rowOff>
    </from>
    <ext cx="5400000" cy="27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5</col>
      <colOff>0</colOff>
      <row>39</row>
      <rowOff>0</rowOff>
    </from>
    <ext cx="5400000" cy="27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R12"/>
  <sheetViews>
    <sheetView workbookViewId="0">
      <pane ySplit="2" topLeftCell="A3" activePane="bottomLeft" state="frozen"/>
      <selection pane="bottomLeft" activeCell="A1" sqref="A1"/>
    </sheetView>
  </sheetViews>
  <sheetFormatPr baseColWidth="8" defaultRowHeight="15"/>
  <cols>
    <col width="12" customWidth="1" min="1" max="1"/>
    <col width="18" customWidth="1" min="2" max="2"/>
    <col width="14" customWidth="1" min="3" max="3"/>
    <col width="20" customWidth="1" min="4" max="4"/>
    <col width="18" customWidth="1" min="5" max="5"/>
    <col width="15" customWidth="1" min="6" max="6"/>
    <col width="22" customWidth="1" min="7" max="7"/>
    <col width="14" customWidth="1" min="8" max="8"/>
    <col width="15" customWidth="1" min="9" max="9"/>
    <col width="14" customWidth="1" min="10" max="10"/>
    <col width="14" customWidth="1" min="11" max="11"/>
    <col width="14" customWidth="1" min="12" max="12"/>
    <col width="12" customWidth="1" min="13" max="13"/>
    <col width="10" customWidth="1" min="14" max="14"/>
    <col width="26" customWidth="1" min="15" max="15"/>
    <col width="13" customWidth="1" min="16" max="16"/>
    <col width="13" customWidth="1" min="17" max="17"/>
    <col width="15" customWidth="1" min="18" max="18"/>
  </cols>
  <sheetData>
    <row r="1" ht="28" customHeight="1">
      <c r="A1" s="1" t="inlineStr">
        <is>
          <t>PLANNING DE NETTOYAGE - SUIVI DES INTERVENTIONS</t>
        </is>
      </c>
    </row>
    <row r="2" ht="34" customHeight="1">
      <c r="A2" s="2" t="inlineStr">
        <is>
          <t>Date</t>
        </is>
      </c>
      <c r="B2" s="2" t="inlineStr">
        <is>
          <t>Site</t>
        </is>
      </c>
      <c r="C2" s="2" t="inlineStr">
        <is>
          <t>Ville</t>
        </is>
      </c>
      <c r="D2" s="2" t="inlineStr">
        <is>
          <t>Zone</t>
        </is>
      </c>
      <c r="E2" s="2" t="inlineStr">
        <is>
          <t>Type de prestation</t>
        </is>
      </c>
      <c r="F2" s="2" t="inlineStr">
        <is>
          <t>Fréquence</t>
        </is>
      </c>
      <c r="G2" s="2" t="inlineStr">
        <is>
          <t>Prestataire</t>
        </is>
      </c>
      <c r="H2" s="2" t="inlineStr">
        <is>
          <t>Durée prévue (h)</t>
        </is>
      </c>
      <c r="I2" s="2" t="inlineStr">
        <is>
          <t>Durée réalisée (h)</t>
        </is>
      </c>
      <c r="J2" s="2" t="inlineStr">
        <is>
          <t>Taux horaire (€)</t>
        </is>
      </c>
      <c r="K2" s="2" t="inlineStr">
        <is>
          <t>Coût prévu (€)</t>
        </is>
      </c>
      <c r="L2" s="2" t="inlineStr">
        <is>
          <t>Coût réel (€)</t>
        </is>
      </c>
      <c r="M2" s="2" t="inlineStr">
        <is>
          <t>Statut</t>
        </is>
      </c>
      <c r="N2" s="2" t="inlineStr">
        <is>
          <t>Priorité</t>
        </is>
      </c>
      <c r="O2" s="2" t="inlineStr">
        <is>
          <t>Commentaires</t>
        </is>
      </c>
      <c r="P2" s="2" t="inlineStr">
        <is>
          <t>Écart durée (h)</t>
        </is>
      </c>
      <c r="Q2" s="2" t="inlineStr">
        <is>
          <t>Écart coût (€)</t>
        </is>
      </c>
      <c r="R2" s="2" t="inlineStr">
        <is>
          <t>Taux d'achèvement (%)</t>
        </is>
      </c>
    </row>
    <row r="3">
      <c r="A3" s="3" t="inlineStr">
        <is>
          <t>02/07/2026</t>
        </is>
      </c>
      <c r="B3" s="4" t="inlineStr">
        <is>
          <t>Site Opéra</t>
        </is>
      </c>
      <c r="C3" s="4" t="inlineStr">
        <is>
          <t>Paris</t>
        </is>
      </c>
      <c r="D3" s="4" t="inlineStr">
        <is>
          <t>Bureaux A</t>
        </is>
      </c>
      <c r="E3" s="4" t="inlineStr">
        <is>
          <t>bureaux</t>
        </is>
      </c>
      <c r="F3" s="5" t="inlineStr">
        <is>
          <t>quotidien</t>
        </is>
      </c>
      <c r="G3" s="5" t="inlineStr">
        <is>
          <t>Propreté Paris Ouest</t>
        </is>
      </c>
      <c r="H3" s="6" t="n">
        <v>3</v>
      </c>
      <c r="I3" s="6" t="n">
        <v>3</v>
      </c>
      <c r="J3" s="7" t="n">
        <v>22</v>
      </c>
      <c r="K3" s="8">
        <f>H3*J3</f>
        <v/>
      </c>
      <c r="L3" s="8">
        <f>I3*J3</f>
        <v/>
      </c>
      <c r="M3" s="9" t="inlineStr">
        <is>
          <t>Réalisé</t>
        </is>
      </c>
      <c r="N3" s="9" t="inlineStr">
        <is>
          <t>Haute</t>
        </is>
      </c>
      <c r="O3" s="10" t="inlineStr">
        <is>
          <t>RAS</t>
        </is>
      </c>
      <c r="P3" s="11">
        <f>I3-H3</f>
        <v/>
      </c>
      <c r="Q3" s="8">
        <f>L3-K3</f>
        <v/>
      </c>
      <c r="R3" s="12">
        <f>IF(M3="Réalisé",1,IF(M3="En cours",0.5,0))</f>
        <v/>
      </c>
    </row>
    <row r="4">
      <c r="A4" s="13" t="inlineStr">
        <is>
          <t>03/07/2026</t>
        </is>
      </c>
      <c r="B4" s="14" t="inlineStr">
        <is>
          <t>Site Confluence</t>
        </is>
      </c>
      <c r="C4" s="14" t="inlineStr">
        <is>
          <t>Lyon</t>
        </is>
      </c>
      <c r="D4" s="14" t="inlineStr">
        <is>
          <t>Sanitaires 2e étage</t>
        </is>
      </c>
      <c r="E4" s="14" t="inlineStr">
        <is>
          <t>sanitaires</t>
        </is>
      </c>
      <c r="F4" s="15" t="inlineStr">
        <is>
          <t>hebdomadaire</t>
        </is>
      </c>
      <c r="G4" s="15" t="inlineStr">
        <is>
          <t>Nettoyage Pro Rhône</t>
        </is>
      </c>
      <c r="H4" s="6" t="n">
        <v>2</v>
      </c>
      <c r="I4" s="6" t="n">
        <v>1.5</v>
      </c>
      <c r="J4" s="7" t="n">
        <v>20</v>
      </c>
      <c r="K4" s="16">
        <f>H4*J4</f>
        <v/>
      </c>
      <c r="L4" s="16">
        <f>I4*J4</f>
        <v/>
      </c>
      <c r="M4" s="9" t="inlineStr">
        <is>
          <t>En cours</t>
        </is>
      </c>
      <c r="N4" s="9" t="inlineStr">
        <is>
          <t>Moyenne</t>
        </is>
      </c>
      <c r="O4" s="10" t="inlineStr">
        <is>
          <t>Prestataire en retard</t>
        </is>
      </c>
      <c r="P4" s="17">
        <f>I4-H4</f>
        <v/>
      </c>
      <c r="Q4" s="16">
        <f>L4-K4</f>
        <v/>
      </c>
      <c r="R4" s="18">
        <f>IF(M4="Réalisé",1,IF(M4="En cours",0.5,0))</f>
        <v/>
      </c>
    </row>
    <row r="5">
      <c r="A5" s="3" t="inlineStr">
        <is>
          <t>04/07/2026</t>
        </is>
      </c>
      <c r="B5" s="4" t="inlineStr">
        <is>
          <t>Site Vieux Port</t>
        </is>
      </c>
      <c r="C5" s="4" t="inlineStr">
        <is>
          <t>Marseille</t>
        </is>
      </c>
      <c r="D5" s="4" t="inlineStr">
        <is>
          <t>Hall accueil</t>
        </is>
      </c>
      <c r="E5" s="4" t="inlineStr">
        <is>
          <t>vitrerie</t>
        </is>
      </c>
      <c r="F5" s="5" t="inlineStr">
        <is>
          <t>ponctuel</t>
        </is>
      </c>
      <c r="G5" s="5" t="inlineStr">
        <is>
          <t>AZ Services</t>
        </is>
      </c>
      <c r="H5" s="6" t="n">
        <v>4</v>
      </c>
      <c r="I5" s="6" t="n">
        <v>4</v>
      </c>
      <c r="J5" s="7" t="n">
        <v>24</v>
      </c>
      <c r="K5" s="8">
        <f>H5*J5</f>
        <v/>
      </c>
      <c r="L5" s="8">
        <f>I5*J5</f>
        <v/>
      </c>
      <c r="M5" s="9" t="inlineStr">
        <is>
          <t>Réalisé</t>
        </is>
      </c>
      <c r="N5" s="9" t="inlineStr">
        <is>
          <t>Moyenne</t>
        </is>
      </c>
      <c r="O5" s="10" t="inlineStr">
        <is>
          <t>Vitres extérieures ok</t>
        </is>
      </c>
      <c r="P5" s="11">
        <f>I5-H5</f>
        <v/>
      </c>
      <c r="Q5" s="8">
        <f>L5-K5</f>
        <v/>
      </c>
      <c r="R5" s="12">
        <f>IF(M5="Réalisé",1,IF(M5="En cours",0.5,0))</f>
        <v/>
      </c>
    </row>
    <row r="6">
      <c r="A6" s="13" t="inlineStr">
        <is>
          <t>05/07/2026</t>
        </is>
      </c>
      <c r="B6" s="14" t="inlineStr">
        <is>
          <t>Site Capitole</t>
        </is>
      </c>
      <c r="C6" s="14" t="inlineStr">
        <is>
          <t>Toulouse</t>
        </is>
      </c>
      <c r="D6" s="14" t="inlineStr">
        <is>
          <t>Parties communes</t>
        </is>
      </c>
      <c r="E6" s="14" t="inlineStr">
        <is>
          <t>parties communes</t>
        </is>
      </c>
      <c r="F6" s="15" t="inlineStr">
        <is>
          <t>quotidien</t>
        </is>
      </c>
      <c r="G6" s="15" t="inlineStr">
        <is>
          <t>AltiClean</t>
        </is>
      </c>
      <c r="H6" s="6" t="n">
        <v>2.5</v>
      </c>
      <c r="I6" s="6" t="n">
        <v>0</v>
      </c>
      <c r="J6" s="7" t="n">
        <v>19</v>
      </c>
      <c r="K6" s="16">
        <f>H6*J6</f>
        <v/>
      </c>
      <c r="L6" s="16">
        <f>I6*J6</f>
        <v/>
      </c>
      <c r="M6" s="9" t="inlineStr">
        <is>
          <t>Planifié</t>
        </is>
      </c>
      <c r="N6" s="9" t="inlineStr">
        <is>
          <t>Basse</t>
        </is>
      </c>
      <c r="O6" s="10" t="inlineStr">
        <is>
          <t>À confirmer</t>
        </is>
      </c>
      <c r="P6" s="17">
        <f>I6-H6</f>
        <v/>
      </c>
      <c r="Q6" s="16">
        <f>L6-K6</f>
        <v/>
      </c>
      <c r="R6" s="18">
        <f>IF(M6="Réalisé",1,IF(M6="En cours",0.5,0))</f>
        <v/>
      </c>
    </row>
    <row r="7">
      <c r="A7" s="3" t="inlineStr">
        <is>
          <t>06/07/2026</t>
        </is>
      </c>
      <c r="B7" s="4" t="inlineStr">
        <is>
          <t>Site Chartrons</t>
        </is>
      </c>
      <c r="C7" s="4" t="inlineStr">
        <is>
          <t>Bordeaux</t>
        </is>
      </c>
      <c r="D7" s="4" t="inlineStr">
        <is>
          <t>Open space</t>
        </is>
      </c>
      <c r="E7" s="4" t="inlineStr">
        <is>
          <t>moquette</t>
        </is>
      </c>
      <c r="F7" s="5" t="inlineStr">
        <is>
          <t>mensuel</t>
        </is>
      </c>
      <c r="G7" s="5" t="inlineStr">
        <is>
          <t>Nettoyage Pro Rhône</t>
        </is>
      </c>
      <c r="H7" s="6" t="n">
        <v>5</v>
      </c>
      <c r="I7" s="6" t="n">
        <v>6</v>
      </c>
      <c r="J7" s="7" t="n">
        <v>21</v>
      </c>
      <c r="K7" s="8">
        <f>H7*J7</f>
        <v/>
      </c>
      <c r="L7" s="8">
        <f>I7*J7</f>
        <v/>
      </c>
      <c r="M7" s="9" t="inlineStr">
        <is>
          <t>Retardé</t>
        </is>
      </c>
      <c r="N7" s="9" t="inlineStr">
        <is>
          <t>Haute</t>
        </is>
      </c>
      <c r="O7" s="10" t="inlineStr">
        <is>
          <t>Matériel manquant</t>
        </is>
      </c>
      <c r="P7" s="11">
        <f>I7-H7</f>
        <v/>
      </c>
      <c r="Q7" s="8">
        <f>L7-K7</f>
        <v/>
      </c>
      <c r="R7" s="12">
        <f>IF(M7="Réalisé",1,IF(M7="En cours",0.5,0))</f>
        <v/>
      </c>
    </row>
    <row r="8">
      <c r="A8" s="13" t="inlineStr">
        <is>
          <t>07/07/2026</t>
        </is>
      </c>
      <c r="B8" s="14" t="inlineStr">
        <is>
          <t>Site Euralille</t>
        </is>
      </c>
      <c r="C8" s="14" t="inlineStr">
        <is>
          <t>Lille</t>
        </is>
      </c>
      <c r="D8" s="14" t="inlineStr">
        <is>
          <t>Local technique</t>
        </is>
      </c>
      <c r="E8" s="14" t="inlineStr">
        <is>
          <t>fin de chantier</t>
        </is>
      </c>
      <c r="F8" s="15" t="inlineStr">
        <is>
          <t>ponctuel</t>
        </is>
      </c>
      <c r="G8" s="15" t="inlineStr">
        <is>
          <t>AZ Services</t>
        </is>
      </c>
      <c r="H8" s="6" t="n">
        <v>8</v>
      </c>
      <c r="I8" s="6" t="n">
        <v>7.5</v>
      </c>
      <c r="J8" s="7" t="n">
        <v>26</v>
      </c>
      <c r="K8" s="16">
        <f>H8*J8</f>
        <v/>
      </c>
      <c r="L8" s="16">
        <f>I8*J8</f>
        <v/>
      </c>
      <c r="M8" s="9" t="inlineStr">
        <is>
          <t>Réalisé</t>
        </is>
      </c>
      <c r="N8" s="9" t="inlineStr">
        <is>
          <t>Haute</t>
        </is>
      </c>
      <c r="O8" s="10" t="inlineStr">
        <is>
          <t>Chantier livré</t>
        </is>
      </c>
      <c r="P8" s="17">
        <f>I8-H8</f>
        <v/>
      </c>
      <c r="Q8" s="16">
        <f>L8-K8</f>
        <v/>
      </c>
      <c r="R8" s="18">
        <f>IF(M8="Réalisé",1,IF(M8="En cours",0.5,0))</f>
        <v/>
      </c>
    </row>
    <row r="9">
      <c r="A9" s="3" t="inlineStr">
        <is>
          <t>08/07/2026</t>
        </is>
      </c>
      <c r="B9" s="4" t="inlineStr">
        <is>
          <t>Site Ile de Nantes</t>
        </is>
      </c>
      <c r="C9" s="4" t="inlineStr">
        <is>
          <t>Nantes</t>
        </is>
      </c>
      <c r="D9" s="4" t="inlineStr">
        <is>
          <t>Bureaux B</t>
        </is>
      </c>
      <c r="E9" s="4" t="inlineStr">
        <is>
          <t>bureaux</t>
        </is>
      </c>
      <c r="F9" s="5" t="inlineStr">
        <is>
          <t>quotidien</t>
        </is>
      </c>
      <c r="G9" s="5" t="inlineStr">
        <is>
          <t>AltiClean</t>
        </is>
      </c>
      <c r="H9" s="6" t="n">
        <v>3</v>
      </c>
      <c r="I9" s="6" t="n">
        <v>2</v>
      </c>
      <c r="J9" s="7" t="n">
        <v>20</v>
      </c>
      <c r="K9" s="8">
        <f>H9*J9</f>
        <v/>
      </c>
      <c r="L9" s="8">
        <f>I9*J9</f>
        <v/>
      </c>
      <c r="M9" s="9" t="inlineStr">
        <is>
          <t>En cours</t>
        </is>
      </c>
      <c r="N9" s="9" t="inlineStr">
        <is>
          <t>Moyenne</t>
        </is>
      </c>
      <c r="O9" s="10" t="inlineStr">
        <is>
          <t>Zone partiellement traitée</t>
        </is>
      </c>
      <c r="P9" s="11">
        <f>I9-H9</f>
        <v/>
      </c>
      <c r="Q9" s="8">
        <f>L9-K9</f>
        <v/>
      </c>
      <c r="R9" s="12">
        <f>IF(M9="Réalisé",1,IF(M9="En cours",0.5,0))</f>
        <v/>
      </c>
    </row>
    <row r="10">
      <c r="A10" s="13" t="inlineStr">
        <is>
          <t>09/07/2026</t>
        </is>
      </c>
      <c r="B10" s="14" t="inlineStr">
        <is>
          <t>Site Etoile</t>
        </is>
      </c>
      <c r="C10" s="14" t="inlineStr">
        <is>
          <t>Strasbourg</t>
        </is>
      </c>
      <c r="D10" s="14" t="inlineStr">
        <is>
          <t>Sanitaires RDC</t>
        </is>
      </c>
      <c r="E10" s="14" t="inlineStr">
        <is>
          <t>sanitaires</t>
        </is>
      </c>
      <c r="F10" s="15" t="inlineStr">
        <is>
          <t>hebdomadaire</t>
        </is>
      </c>
      <c r="G10" s="15" t="inlineStr">
        <is>
          <t>Propreté Paris Ouest</t>
        </is>
      </c>
      <c r="H10" s="6" t="n">
        <v>1.5</v>
      </c>
      <c r="I10" s="6" t="n">
        <v>1.5</v>
      </c>
      <c r="J10" s="7" t="n">
        <v>22</v>
      </c>
      <c r="K10" s="16">
        <f>H10*J10</f>
        <v/>
      </c>
      <c r="L10" s="16">
        <f>I10*J10</f>
        <v/>
      </c>
      <c r="M10" s="9" t="inlineStr">
        <is>
          <t>Réalisé</t>
        </is>
      </c>
      <c r="N10" s="9" t="inlineStr">
        <is>
          <t>Basse</t>
        </is>
      </c>
      <c r="O10" s="10" t="inlineStr">
        <is>
          <t>RAS</t>
        </is>
      </c>
      <c r="P10" s="17">
        <f>I10-H10</f>
        <v/>
      </c>
      <c r="Q10" s="16">
        <f>L10-K10</f>
        <v/>
      </c>
      <c r="R10" s="18">
        <f>IF(M10="Réalisé",1,IF(M10="En cours",0.5,0))</f>
        <v/>
      </c>
    </row>
    <row r="11">
      <c r="A11" s="3" t="inlineStr">
        <is>
          <t>10/07/2026</t>
        </is>
      </c>
      <c r="B11" s="4" t="inlineStr">
        <is>
          <t>Site Promenade</t>
        </is>
      </c>
      <c r="C11" s="4" t="inlineStr">
        <is>
          <t>Nice</t>
        </is>
      </c>
      <c r="D11" s="4" t="inlineStr">
        <is>
          <t>Baies vitrées</t>
        </is>
      </c>
      <c r="E11" s="4" t="inlineStr">
        <is>
          <t>vitrerie</t>
        </is>
      </c>
      <c r="F11" s="5" t="inlineStr">
        <is>
          <t>mensuel</t>
        </is>
      </c>
      <c r="G11" s="5" t="inlineStr">
        <is>
          <t>AZ Services</t>
        </is>
      </c>
      <c r="H11" s="6" t="n">
        <v>4</v>
      </c>
      <c r="I11" s="6" t="n">
        <v>0</v>
      </c>
      <c r="J11" s="7" t="n">
        <v>25</v>
      </c>
      <c r="K11" s="8">
        <f>H11*J11</f>
        <v/>
      </c>
      <c r="L11" s="8">
        <f>I11*J11</f>
        <v/>
      </c>
      <c r="M11" s="9" t="inlineStr">
        <is>
          <t>Annulé</t>
        </is>
      </c>
      <c r="N11" s="9" t="inlineStr">
        <is>
          <t>Basse</t>
        </is>
      </c>
      <c r="O11" s="10" t="inlineStr">
        <is>
          <t>Client a annulé</t>
        </is>
      </c>
      <c r="P11" s="11">
        <f>I11-H11</f>
        <v/>
      </c>
      <c r="Q11" s="8">
        <f>L11-K11</f>
        <v/>
      </c>
      <c r="R11" s="12">
        <f>IF(M11="Réalisé",1,IF(M11="En cours",0.5,0))</f>
        <v/>
      </c>
    </row>
    <row r="12">
      <c r="A12" s="19" t="inlineStr">
        <is>
          <t>TOTAL</t>
        </is>
      </c>
      <c r="B12" s="20" t="n"/>
      <c r="C12" s="20" t="n"/>
      <c r="D12" s="20" t="n"/>
      <c r="E12" s="20" t="n"/>
      <c r="F12" s="20" t="n"/>
      <c r="G12" s="20" t="n"/>
      <c r="H12" s="21">
        <f>SUM(H3:H11)</f>
        <v/>
      </c>
      <c r="I12" s="21">
        <f>SUM(I3:I11)</f>
        <v/>
      </c>
      <c r="J12" s="20" t="n"/>
      <c r="K12" s="22">
        <f>SUM(K3:K11)</f>
        <v/>
      </c>
      <c r="L12" s="22">
        <f>SUM(L3:L11)</f>
        <v/>
      </c>
      <c r="M12" s="20" t="n"/>
      <c r="N12" s="20" t="n"/>
      <c r="O12" s="20" t="n"/>
      <c r="P12" s="20" t="n"/>
      <c r="Q12" s="22">
        <f>SUM(Q3:Q11)</f>
        <v/>
      </c>
      <c r="R12" s="20" t="n"/>
    </row>
  </sheetData>
  <mergeCells count="2">
    <mergeCell ref="A1:R1"/>
    <mergeCell ref="A12:G12"/>
  </mergeCells>
  <conditionalFormatting sqref="M3:M11">
    <cfRule type="expression" priority="1" dxfId="0">
      <formula>M3="Réalisé"</formula>
    </cfRule>
    <cfRule type="expression" priority="2" dxfId="1">
      <formula>M3="En cours"</formula>
    </cfRule>
    <cfRule type="expression" priority="3" dxfId="2">
      <formula>OR(M3="Annulé",M3="Retardé")</formula>
    </cfRule>
  </conditionalFormatting>
  <conditionalFormatting sqref="Q3:Q11">
    <cfRule type="expression" priority="4" dxfId="3">
      <formula>Q3&gt;0</formula>
    </cfRule>
    <cfRule type="expression" priority="5" dxfId="4">
      <formula>Q3&lt;0</formula>
    </cfRule>
  </conditionalFormatting>
  <dataValidations count="5">
    <dataValidation sqref="M3:M61" showErrorMessage="1" showInputMessage="1" allowBlank="1" type="list">
      <formula1>"À planifier,Planifié,En cours,Réalisé,Retardé,Annulé"</formula1>
    </dataValidation>
    <dataValidation sqref="N3:N61" showErrorMessage="1" showInputMessage="1" allowBlank="1" type="list">
      <formula1>"Haute,Moyenne,Basse"</formula1>
    </dataValidation>
    <dataValidation sqref="F3:F61" showErrorMessage="1" showInputMessage="1" allowBlank="1" type="list">
      <formula1>"quotidien,hebdomadaire,bihebdomadaire,mensuel,ponctuel"</formula1>
    </dataValidation>
    <dataValidation sqref="E3:E61" showErrorMessage="1" showInputMessage="1" allowBlank="1" type="list">
      <formula1>"bureaux,sanitaires,vitrerie,parties communes,fin de chantier,moquette"</formula1>
    </dataValidation>
    <dataValidation sqref="G3:G61" showErrorMessage="1" showInputMessage="1" allowBlank="1" type="list">
      <formula1>"Nettoyage Pro Rhône,AZ Services,Propreté Paris Ouest,AltiClean"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8"/>
  <sheetViews>
    <sheetView workbookViewId="0">
      <selection activeCell="A1" sqref="A1"/>
    </sheetView>
  </sheetViews>
  <sheetFormatPr baseColWidth="8" defaultRowHeight="15"/>
  <cols>
    <col width="30" customWidth="1" min="1" max="1"/>
    <col width="22" customWidth="1" min="2" max="2"/>
    <col width="20" customWidth="1" min="3" max="3"/>
    <col width="24" customWidth="1" min="4" max="4"/>
  </cols>
  <sheetData>
    <row r="1" ht="28" customHeight="1">
      <c r="A1" s="1" t="inlineStr">
        <is>
          <t>TABLEAU DE BORD - SYNTHÈSE MENSUELLE</t>
        </is>
      </c>
    </row>
    <row r="3">
      <c r="A3" s="23" t="inlineStr">
        <is>
          <t>INDICATEURS CLÉS</t>
        </is>
      </c>
      <c r="B3" s="24" t="n"/>
    </row>
    <row r="4">
      <c r="A4" s="25" t="inlineStr">
        <is>
          <t>Nombre total d'interventions</t>
        </is>
      </c>
      <c r="B4" s="26">
        <f>COUNTA(Planning_Nettoyage!A3:A11)</f>
        <v/>
      </c>
    </row>
    <row r="5">
      <c r="A5" s="27" t="inlineStr">
        <is>
          <t>Nombre réalisées</t>
        </is>
      </c>
      <c r="B5" s="28">
        <f>COUNTIF(Planning_Nettoyage!M3:M11,"Réalisé")</f>
        <v/>
      </c>
    </row>
    <row r="6">
      <c r="A6" s="25" t="inlineStr">
        <is>
          <t>Nombre en cours</t>
        </is>
      </c>
      <c r="B6" s="26">
        <f>COUNTIF(Planning_Nettoyage!M3:M11,"En cours")</f>
        <v/>
      </c>
    </row>
    <row r="7">
      <c r="A7" s="27" t="inlineStr">
        <is>
          <t>Nombre annulées</t>
        </is>
      </c>
      <c r="B7" s="28">
        <f>COUNTIF(Planning_Nettoyage!M3:M11,"Annulé")</f>
        <v/>
      </c>
    </row>
    <row r="8">
      <c r="A8" s="25" t="inlineStr">
        <is>
          <t>Coût total prévu (€)</t>
        </is>
      </c>
      <c r="B8" s="29">
        <f>SUM(Planning_Nettoyage!K3:K11)</f>
        <v/>
      </c>
    </row>
    <row r="9">
      <c r="A9" s="27" t="inlineStr">
        <is>
          <t>Coût total réel (€)</t>
        </is>
      </c>
      <c r="B9" s="30">
        <f>SUM(Planning_Nettoyage!L3:L11)</f>
        <v/>
      </c>
    </row>
    <row r="10">
      <c r="A10" s="25" t="inlineStr">
        <is>
          <t>Écart total (€)</t>
        </is>
      </c>
      <c r="B10" s="29">
        <f>IFERROR(SUM(Planning_Nettoyage!L3:L11)-SUM(Planning_Nettoyage!K3:K11),0)</f>
        <v/>
      </c>
    </row>
    <row r="11">
      <c r="A11" s="27" t="inlineStr">
        <is>
          <t>Durée moyenne réalisée (h)</t>
        </is>
      </c>
      <c r="B11" s="31">
        <f>IFERROR(AVERAGE(Planning_Nettoyage!I3:I11),0)</f>
        <v/>
      </c>
    </row>
    <row r="12">
      <c r="A12" s="25" t="inlineStr">
        <is>
          <t>Taux global de réalisation (%)</t>
        </is>
      </c>
      <c r="B12" s="32">
        <f>IFERROR(AVERAGE(Planning_Nettoyage!R3:R11),0)</f>
        <v/>
      </c>
    </row>
    <row r="15">
      <c r="A15" s="23" t="inlineStr">
        <is>
          <t>RÉPARTITION PAR SITE</t>
        </is>
      </c>
      <c r="B15" s="24" t="n"/>
      <c r="C15" s="24" t="n"/>
      <c r="D15" s="24" t="n"/>
    </row>
    <row r="16">
      <c r="A16" s="2" t="inlineStr">
        <is>
          <t>Site</t>
        </is>
      </c>
      <c r="B16" s="2" t="inlineStr">
        <is>
          <t>Nb d'interventions</t>
        </is>
      </c>
      <c r="C16" s="2" t="inlineStr">
        <is>
          <t>Coût réel total (€)</t>
        </is>
      </c>
      <c r="D16" s="2" t="inlineStr">
        <is>
          <t>Durée réalisée totale (h)</t>
        </is>
      </c>
    </row>
    <row r="17">
      <c r="A17" s="4" t="inlineStr">
        <is>
          <t>Site Capitole</t>
        </is>
      </c>
      <c r="B17" s="5">
        <f>COUNTIF(Planning_Nettoyage!B3:B11,A17)</f>
        <v/>
      </c>
      <c r="C17" s="8">
        <f>IFERROR(SUMIF(Planning_Nettoyage!B3:B11,A17,Planning_Nettoyage!L3:L11),0)</f>
        <v/>
      </c>
      <c r="D17" s="11">
        <f>IFERROR(SUMIF(Planning_Nettoyage!B3:B11,A17,Planning_Nettoyage!I3:I11),0)</f>
        <v/>
      </c>
    </row>
    <row r="18">
      <c r="A18" s="14" t="inlineStr">
        <is>
          <t>Site Chartrons</t>
        </is>
      </c>
      <c r="B18" s="15">
        <f>COUNTIF(Planning_Nettoyage!B3:B11,A18)</f>
        <v/>
      </c>
      <c r="C18" s="16">
        <f>IFERROR(SUMIF(Planning_Nettoyage!B3:B11,A18,Planning_Nettoyage!L3:L11),0)</f>
        <v/>
      </c>
      <c r="D18" s="17">
        <f>IFERROR(SUMIF(Planning_Nettoyage!B3:B11,A18,Planning_Nettoyage!I3:I11),0)</f>
        <v/>
      </c>
    </row>
    <row r="19">
      <c r="A19" s="4" t="inlineStr">
        <is>
          <t>Site Confluence</t>
        </is>
      </c>
      <c r="B19" s="5">
        <f>COUNTIF(Planning_Nettoyage!B3:B11,A19)</f>
        <v/>
      </c>
      <c r="C19" s="8">
        <f>IFERROR(SUMIF(Planning_Nettoyage!B3:B11,A19,Planning_Nettoyage!L3:L11),0)</f>
        <v/>
      </c>
      <c r="D19" s="11">
        <f>IFERROR(SUMIF(Planning_Nettoyage!B3:B11,A19,Planning_Nettoyage!I3:I11),0)</f>
        <v/>
      </c>
    </row>
    <row r="20">
      <c r="A20" s="14" t="inlineStr">
        <is>
          <t>Site Etoile</t>
        </is>
      </c>
      <c r="B20" s="15">
        <f>COUNTIF(Planning_Nettoyage!B3:B11,A20)</f>
        <v/>
      </c>
      <c r="C20" s="16">
        <f>IFERROR(SUMIF(Planning_Nettoyage!B3:B11,A20,Planning_Nettoyage!L3:L11),0)</f>
        <v/>
      </c>
      <c r="D20" s="17">
        <f>IFERROR(SUMIF(Planning_Nettoyage!B3:B11,A20,Planning_Nettoyage!I3:I11),0)</f>
        <v/>
      </c>
    </row>
    <row r="21">
      <c r="A21" s="4" t="inlineStr">
        <is>
          <t>Site Euralille</t>
        </is>
      </c>
      <c r="B21" s="5">
        <f>COUNTIF(Planning_Nettoyage!B3:B11,A21)</f>
        <v/>
      </c>
      <c r="C21" s="8">
        <f>IFERROR(SUMIF(Planning_Nettoyage!B3:B11,A21,Planning_Nettoyage!L3:L11),0)</f>
        <v/>
      </c>
      <c r="D21" s="11">
        <f>IFERROR(SUMIF(Planning_Nettoyage!B3:B11,A21,Planning_Nettoyage!I3:I11),0)</f>
        <v/>
      </c>
    </row>
    <row r="22">
      <c r="A22" s="14" t="inlineStr">
        <is>
          <t>Site Ile de Nantes</t>
        </is>
      </c>
      <c r="B22" s="15">
        <f>COUNTIF(Planning_Nettoyage!B3:B11,A22)</f>
        <v/>
      </c>
      <c r="C22" s="16">
        <f>IFERROR(SUMIF(Planning_Nettoyage!B3:B11,A22,Planning_Nettoyage!L3:L11),0)</f>
        <v/>
      </c>
      <c r="D22" s="17">
        <f>IFERROR(SUMIF(Planning_Nettoyage!B3:B11,A22,Planning_Nettoyage!I3:I11),0)</f>
        <v/>
      </c>
    </row>
    <row r="23">
      <c r="A23" s="4" t="inlineStr">
        <is>
          <t>Site Opéra</t>
        </is>
      </c>
      <c r="B23" s="5">
        <f>COUNTIF(Planning_Nettoyage!B3:B11,A23)</f>
        <v/>
      </c>
      <c r="C23" s="8">
        <f>IFERROR(SUMIF(Planning_Nettoyage!B3:B11,A23,Planning_Nettoyage!L3:L11),0)</f>
        <v/>
      </c>
      <c r="D23" s="11">
        <f>IFERROR(SUMIF(Planning_Nettoyage!B3:B11,A23,Planning_Nettoyage!I3:I11),0)</f>
        <v/>
      </c>
    </row>
    <row r="24">
      <c r="A24" s="14" t="inlineStr">
        <is>
          <t>Site Promenade</t>
        </is>
      </c>
      <c r="B24" s="15">
        <f>COUNTIF(Planning_Nettoyage!B3:B11,A24)</f>
        <v/>
      </c>
      <c r="C24" s="16">
        <f>IFERROR(SUMIF(Planning_Nettoyage!B3:B11,A24,Planning_Nettoyage!L3:L11),0)</f>
        <v/>
      </c>
      <c r="D24" s="17">
        <f>IFERROR(SUMIF(Planning_Nettoyage!B3:B11,A24,Planning_Nettoyage!I3:I11),0)</f>
        <v/>
      </c>
    </row>
    <row r="25">
      <c r="A25" s="4" t="inlineStr">
        <is>
          <t>Site Vieux Port</t>
        </is>
      </c>
      <c r="B25" s="5">
        <f>COUNTIF(Planning_Nettoyage!B3:B11,A25)</f>
        <v/>
      </c>
      <c r="C25" s="8">
        <f>IFERROR(SUMIF(Planning_Nettoyage!B3:B11,A25,Planning_Nettoyage!L3:L11),0)</f>
        <v/>
      </c>
      <c r="D25" s="11">
        <f>IFERROR(SUMIF(Planning_Nettoyage!B3:B11,A25,Planning_Nettoyage!I3:I11),0)</f>
        <v/>
      </c>
    </row>
    <row r="28">
      <c r="A28" s="23" t="inlineStr">
        <is>
          <t>RÉPARTITION PAR STATUT</t>
        </is>
      </c>
      <c r="B28" s="24" t="n"/>
    </row>
    <row r="29">
      <c r="A29" s="33" t="inlineStr">
        <is>
          <t>Statut</t>
        </is>
      </c>
      <c r="B29" s="33" t="inlineStr">
        <is>
          <t>Nombre</t>
        </is>
      </c>
    </row>
    <row r="30">
      <c r="A30" s="5" t="inlineStr">
        <is>
          <t>À planifier</t>
        </is>
      </c>
      <c r="B30" s="5">
        <f>COUNTIF(Planning_Nettoyage!M3:M11,A30)</f>
        <v/>
      </c>
    </row>
    <row r="31">
      <c r="A31" s="15" t="inlineStr">
        <is>
          <t>Planifié</t>
        </is>
      </c>
      <c r="B31" s="15">
        <f>COUNTIF(Planning_Nettoyage!M3:M11,A31)</f>
        <v/>
      </c>
    </row>
    <row r="32">
      <c r="A32" s="5" t="inlineStr">
        <is>
          <t>En cours</t>
        </is>
      </c>
      <c r="B32" s="5">
        <f>COUNTIF(Planning_Nettoyage!M3:M11,A32)</f>
        <v/>
      </c>
    </row>
    <row r="33">
      <c r="A33" s="15" t="inlineStr">
        <is>
          <t>Réalisé</t>
        </is>
      </c>
      <c r="B33" s="15">
        <f>COUNTIF(Planning_Nettoyage!M3:M11,A33)</f>
        <v/>
      </c>
    </row>
    <row r="34">
      <c r="A34" s="5" t="inlineStr">
        <is>
          <t>Retardé</t>
        </is>
      </c>
      <c r="B34" s="5">
        <f>COUNTIF(Planning_Nettoyage!M3:M11,A34)</f>
        <v/>
      </c>
    </row>
    <row r="35">
      <c r="A35" s="15" t="inlineStr">
        <is>
          <t>Annulé</t>
        </is>
      </c>
      <c r="B35" s="15">
        <f>COUNTIF(Planning_Nettoyage!M3:M11,A35)</f>
        <v/>
      </c>
    </row>
    <row r="38">
      <c r="A38" s="23" t="inlineStr">
        <is>
          <t>COÛT RÉEL PAR DATE</t>
        </is>
      </c>
      <c r="B38" s="24" t="n"/>
    </row>
    <row r="39">
      <c r="A39" s="33" t="inlineStr">
        <is>
          <t>Date</t>
        </is>
      </c>
      <c r="B39" s="33" t="inlineStr">
        <is>
          <t>Coût réel (€)</t>
        </is>
      </c>
    </row>
    <row r="40">
      <c r="A40" s="3">
        <f>Planning_Nettoyage!A3</f>
        <v/>
      </c>
      <c r="B40" s="8">
        <f>Planning_Nettoyage!L3</f>
        <v/>
      </c>
    </row>
    <row r="41">
      <c r="A41" s="13">
        <f>Planning_Nettoyage!A4</f>
        <v/>
      </c>
      <c r="B41" s="16">
        <f>Planning_Nettoyage!L4</f>
        <v/>
      </c>
    </row>
    <row r="42">
      <c r="A42" s="3">
        <f>Planning_Nettoyage!A5</f>
        <v/>
      </c>
      <c r="B42" s="8">
        <f>Planning_Nettoyage!L5</f>
        <v/>
      </c>
    </row>
    <row r="43">
      <c r="A43" s="13">
        <f>Planning_Nettoyage!A6</f>
        <v/>
      </c>
      <c r="B43" s="16">
        <f>Planning_Nettoyage!L6</f>
        <v/>
      </c>
    </row>
    <row r="44">
      <c r="A44" s="3">
        <f>Planning_Nettoyage!A7</f>
        <v/>
      </c>
      <c r="B44" s="8">
        <f>Planning_Nettoyage!L7</f>
        <v/>
      </c>
    </row>
    <row r="45">
      <c r="A45" s="13">
        <f>Planning_Nettoyage!A8</f>
        <v/>
      </c>
      <c r="B45" s="16">
        <f>Planning_Nettoyage!L8</f>
        <v/>
      </c>
    </row>
    <row r="46">
      <c r="A46" s="3">
        <f>Planning_Nettoyage!A9</f>
        <v/>
      </c>
      <c r="B46" s="8">
        <f>Planning_Nettoyage!L9</f>
        <v/>
      </c>
    </row>
    <row r="47">
      <c r="A47" s="13">
        <f>Planning_Nettoyage!A10</f>
        <v/>
      </c>
      <c r="B47" s="16">
        <f>Planning_Nettoyage!L10</f>
        <v/>
      </c>
    </row>
    <row r="48">
      <c r="A48" s="3">
        <f>Planning_Nettoyage!A11</f>
        <v/>
      </c>
      <c r="B48" s="8">
        <f>Planning_Nettoyage!L11</f>
        <v/>
      </c>
    </row>
  </sheetData>
  <mergeCells count="5">
    <mergeCell ref="A1:F1"/>
    <mergeCell ref="A3:B3"/>
    <mergeCell ref="A15:D15"/>
    <mergeCell ref="A28:B28"/>
    <mergeCell ref="A38:B38"/>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 width="22" customWidth="1" min="7" max="7"/>
  </cols>
  <sheetData>
    <row r="1" ht="28" customHeight="1">
      <c r="A1" s="1" t="inlineStr">
        <is>
          <t>RÉFÉRENTIEL - LISTES DE VALIDATION</t>
        </is>
      </c>
    </row>
    <row r="2">
      <c r="A2" s="2" t="inlineStr">
        <is>
          <t>Prestataire</t>
        </is>
      </c>
      <c r="B2" s="2" t="inlineStr">
        <is>
          <t>Type de prestation</t>
        </is>
      </c>
      <c r="C2" s="2" t="inlineStr">
        <is>
          <t>Fréquence</t>
        </is>
      </c>
      <c r="D2" s="2" t="inlineStr">
        <is>
          <t>Statut</t>
        </is>
      </c>
      <c r="E2" s="2" t="inlineStr">
        <is>
          <t>Priorité</t>
        </is>
      </c>
      <c r="F2" s="2" t="inlineStr">
        <is>
          <t>Site</t>
        </is>
      </c>
      <c r="G2" s="2" t="inlineStr">
        <is>
          <t>Ville</t>
        </is>
      </c>
    </row>
    <row r="3">
      <c r="A3" s="25" t="inlineStr">
        <is>
          <t>Nettoyage Pro Rhône</t>
        </is>
      </c>
      <c r="B3" s="25" t="inlineStr">
        <is>
          <t>bureaux</t>
        </is>
      </c>
      <c r="C3" s="25" t="inlineStr">
        <is>
          <t>quotidien</t>
        </is>
      </c>
      <c r="D3" s="25" t="inlineStr">
        <is>
          <t>À planifier</t>
        </is>
      </c>
      <c r="E3" s="25" t="inlineStr">
        <is>
          <t>Haute</t>
        </is>
      </c>
      <c r="F3" s="25" t="inlineStr">
        <is>
          <t>Site Opéra</t>
        </is>
      </c>
      <c r="G3" s="25" t="inlineStr">
        <is>
          <t>Paris</t>
        </is>
      </c>
    </row>
    <row r="4">
      <c r="A4" s="27" t="inlineStr">
        <is>
          <t>AZ Services</t>
        </is>
      </c>
      <c r="B4" s="27" t="inlineStr">
        <is>
          <t>sanitaires</t>
        </is>
      </c>
      <c r="C4" s="27" t="inlineStr">
        <is>
          <t>hebdomadaire</t>
        </is>
      </c>
      <c r="D4" s="27" t="inlineStr">
        <is>
          <t>Planifié</t>
        </is>
      </c>
      <c r="E4" s="27" t="inlineStr">
        <is>
          <t>Moyenne</t>
        </is>
      </c>
      <c r="F4" s="27" t="inlineStr">
        <is>
          <t>Site Confluence</t>
        </is>
      </c>
      <c r="G4" s="27" t="inlineStr">
        <is>
          <t>Lyon</t>
        </is>
      </c>
    </row>
    <row r="5">
      <c r="A5" s="25" t="inlineStr">
        <is>
          <t>Propreté Paris Ouest</t>
        </is>
      </c>
      <c r="B5" s="25" t="inlineStr">
        <is>
          <t>vitrerie</t>
        </is>
      </c>
      <c r="C5" s="25" t="inlineStr">
        <is>
          <t>bihebdomadaire</t>
        </is>
      </c>
      <c r="D5" s="25" t="inlineStr">
        <is>
          <t>En cours</t>
        </is>
      </c>
      <c r="E5" s="25" t="inlineStr">
        <is>
          <t>Basse</t>
        </is>
      </c>
      <c r="F5" s="25" t="inlineStr">
        <is>
          <t>Site Vieux Port</t>
        </is>
      </c>
      <c r="G5" s="25" t="inlineStr">
        <is>
          <t>Marseille</t>
        </is>
      </c>
    </row>
    <row r="6">
      <c r="A6" s="27" t="inlineStr">
        <is>
          <t>AltiClean</t>
        </is>
      </c>
      <c r="B6" s="27" t="inlineStr">
        <is>
          <t>parties communes</t>
        </is>
      </c>
      <c r="C6" s="27" t="inlineStr">
        <is>
          <t>mensuel</t>
        </is>
      </c>
      <c r="D6" s="27" t="inlineStr">
        <is>
          <t>Réalisé</t>
        </is>
      </c>
      <c r="F6" s="27" t="inlineStr">
        <is>
          <t>Site Capitole</t>
        </is>
      </c>
      <c r="G6" s="27" t="inlineStr">
        <is>
          <t>Toulouse</t>
        </is>
      </c>
    </row>
    <row r="7">
      <c r="B7" s="25" t="inlineStr">
        <is>
          <t>fin de chantier</t>
        </is>
      </c>
      <c r="C7" s="25" t="inlineStr">
        <is>
          <t>ponctuel</t>
        </is>
      </c>
      <c r="D7" s="25" t="inlineStr">
        <is>
          <t>Retardé</t>
        </is>
      </c>
      <c r="F7" s="25" t="inlineStr">
        <is>
          <t>Site Chartrons</t>
        </is>
      </c>
      <c r="G7" s="25" t="inlineStr">
        <is>
          <t>Bordeaux</t>
        </is>
      </c>
    </row>
    <row r="8">
      <c r="B8" s="27" t="inlineStr">
        <is>
          <t>moquette</t>
        </is>
      </c>
      <c r="D8" s="27" t="inlineStr">
        <is>
          <t>Annulé</t>
        </is>
      </c>
      <c r="F8" s="27" t="inlineStr">
        <is>
          <t>Site Euralille</t>
        </is>
      </c>
      <c r="G8" s="27" t="inlineStr">
        <is>
          <t>Lille</t>
        </is>
      </c>
    </row>
    <row r="9">
      <c r="F9" s="25" t="inlineStr">
        <is>
          <t>Site Ile de Nantes</t>
        </is>
      </c>
      <c r="G9" s="25" t="inlineStr">
        <is>
          <t>Nantes</t>
        </is>
      </c>
    </row>
    <row r="10">
      <c r="F10" s="27" t="inlineStr">
        <is>
          <t>Site Etoile</t>
        </is>
      </c>
      <c r="G10" s="27" t="inlineStr">
        <is>
          <t>Strasbourg</t>
        </is>
      </c>
    </row>
    <row r="11">
      <c r="F11" s="25" t="inlineStr">
        <is>
          <t>Site Promenade</t>
        </is>
      </c>
      <c r="G11" s="25" t="inlineStr">
        <is>
          <t>Nice</t>
        </is>
      </c>
    </row>
    <row r="12">
      <c r="G12" s="27" t="inlineStr">
        <is>
          <t>Rennes</t>
        </is>
      </c>
    </row>
  </sheetData>
  <mergeCells count="1">
    <mergeCell ref="A1:G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28" customWidth="1" min="1" max="1"/>
    <col width="90" customWidth="1" min="2" max="2"/>
  </cols>
  <sheetData>
    <row r="1" ht="28" customHeight="1">
      <c r="A1" s="1" t="inlineStr">
        <is>
          <t>MODE D'EMPLOI DU CLASSEUR</t>
        </is>
      </c>
    </row>
    <row r="3" ht="55" customHeight="1">
      <c r="A3" s="34" t="inlineStr">
        <is>
          <t>1. Saisie d'une intervention</t>
        </is>
      </c>
      <c r="B3" s="27" t="inlineStr">
        <is>
          <t>Dans l'onglet Planning_Nettoyage, ajoutez une ligne par intervention. Renseignez la date, le site, la ville, la zone, le type de prestation, la fréquence, le prestataire, la durée prévue et le taux horaire. Les colonnes Coût prévu, Coût réel, Écarts et Taux d'achèvement se calculent automatiquement.</t>
        </is>
      </c>
    </row>
    <row r="5" ht="55" customHeight="1">
      <c r="A5" s="34" t="inlineStr">
        <is>
          <t>2. Signification des statuts</t>
        </is>
      </c>
      <c r="B5" s="27" t="inlineStr">
        <is>
          <t>À planifier : intervention non encore programmée. Planifié : date confirmée. En cours : intervention démarrée. Réalisé : intervention terminée. Retardé : intervention en retard sur planning. Annulé : intervention annulée.</t>
        </is>
      </c>
    </row>
    <row r="7" ht="55" customHeight="1">
      <c r="A7" s="34" t="inlineStr">
        <is>
          <t>3. Format des dates</t>
        </is>
      </c>
      <c r="B7" s="27" t="inlineStr">
        <is>
          <t>Toutes les dates doivent être saisies au format JJ/MM/AAAA (exemple : 07/07/2026). Ce format garantit le bon fonctionnement des tris, filtres et graphiques.</t>
        </is>
      </c>
    </row>
    <row r="9" ht="55" customHeight="1">
      <c r="A9" s="34" t="inlineStr">
        <is>
          <t>4. Coûts et écarts</t>
        </is>
      </c>
      <c r="B9" s="27" t="inlineStr">
        <is>
          <t>Le Coût prévu = Durée prévue x Taux horaire. Le Coût réel = Durée réalisée x Taux horaire. L'Écart durée et l'Écart coût mettent en évidence les dépassements (valeur positive = dépassement, valeur négative = économie).</t>
        </is>
      </c>
    </row>
    <row r="11" ht="55" customHeight="1">
      <c r="A11" s="34" t="inlineStr">
        <is>
          <t>5. Mise à jour hebdomadaire</t>
        </is>
      </c>
      <c r="B11" s="27" t="inlineStr">
        <is>
          <t>Chaque semaine, mettez à jour la durée réalisée, le statut et les commentaires pour chaque intervention. Consultez ensuite l'onglet Synthèse pour visualiser les indicateurs clés et les graphiques actualisés.</t>
        </is>
      </c>
    </row>
    <row r="13" ht="55" customHeight="1">
      <c r="A13" s="34" t="inlineStr">
        <is>
          <t>6. Listes déroulantes</t>
        </is>
      </c>
      <c r="B13" s="27" t="inlineStr">
        <is>
          <t>L'onglet Référentiel contient les valeurs standard (prestataires, types de prestation, fréquences, statuts, priorités, sites, villes) utilisées pour les listes déroulantes de saisie.</t>
        </is>
      </c>
    </row>
  </sheetData>
  <mergeCells count="7">
    <mergeCell ref="A1:B1"/>
    <mergeCell ref="A3"/>
    <mergeCell ref="A5"/>
    <mergeCell ref="A7"/>
    <mergeCell ref="A9"/>
    <mergeCell ref="A11"/>
    <mergeCell ref="A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2026-07-07T12:31:10Z</dcterms:created>
  <dcterms:modified xmlns:dcterms="http://purl.org/dc/terms/" xmlns:xsi="http://www.w3.org/2001/XMLSchema-instance" xsi:type="dcterms:W3CDTF">2026-07-07T12:31:10Z</dcterms:modified>
</cp:coreProperties>
</file>