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Trajet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Mode d'emplo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&quot; €&quot;"/>
  </numFmts>
  <fonts count="5">
    <font>
      <name val="Calibri"/>
      <family val="2"/>
      <color theme="1"/>
      <sz val="11"/>
      <scheme val="minor"/>
    </font>
    <font>
      <name val="Calibri"/>
      <b val="1"/>
      <color rgb="000E7A54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</fonts>
  <fills count="8">
    <fill>
      <patternFill/>
    </fill>
    <fill>
      <patternFill patternType="gray125"/>
    </fill>
    <fill>
      <patternFill patternType="solid">
        <fgColor rgb="000E7A54"/>
      </patternFill>
    </fill>
    <fill>
      <patternFill patternType="solid">
        <fgColor rgb="00FFFBEB"/>
      </patternFill>
    </fill>
    <fill>
      <patternFill patternType="solid">
        <fgColor rgb="00EAF7F1"/>
      </patternFill>
    </fill>
    <fill>
      <patternFill patternType="solid">
        <fgColor rgb="00FFFFFF"/>
      </patternFill>
    </fill>
    <fill>
      <patternFill patternType="solid">
        <fgColor rgb="00F97316"/>
      </patternFill>
    </fill>
    <fill>
      <patternFill patternType="solid">
        <fgColor rgb="0012946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pivotButton="0" quotePrefix="0" xfId="0"/>
    <xf numFmtId="0" fontId="3" fillId="4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3" fillId="3" borderId="1" pivotButton="0" quotePrefix="0" xfId="0"/>
    <xf numFmtId="165" fontId="3" fillId="3" borderId="1" pivotButton="0" quotePrefix="0" xfId="0"/>
    <xf numFmtId="165" fontId="3" fillId="4" borderId="1" pivotButton="0" quotePrefix="0" xfId="0"/>
    <xf numFmtId="0" fontId="3" fillId="5" borderId="1" applyAlignment="1" pivotButton="0" quotePrefix="0" xfId="0">
      <alignment horizontal="center" vertical="center" wrapText="1"/>
    </xf>
    <xf numFmtId="164" fontId="3" fillId="5" borderId="1" pivotButton="0" quotePrefix="0" xfId="0"/>
    <xf numFmtId="0" fontId="3" fillId="5" borderId="1" pivotButton="0" quotePrefix="0" xfId="0"/>
    <xf numFmtId="165" fontId="3" fillId="5" borderId="1" pivotButton="0" quotePrefix="0" xfId="0"/>
    <xf numFmtId="0" fontId="4" fillId="6" borderId="1" applyAlignment="1" pivotButton="0" quotePrefix="0" xfId="0">
      <alignment horizontal="center" vertical="center" wrapText="1"/>
    </xf>
    <xf numFmtId="165" fontId="4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2" fillId="7" borderId="0" applyAlignment="1" pivotButton="0" quotePrefix="0" xfId="0">
      <alignment horizontal="center" vertical="center" wrapText="1"/>
    </xf>
    <xf numFmtId="3" fontId="4" fillId="4" borderId="1" pivotButton="0" quotePrefix="0" xfId="0"/>
    <xf numFmtId="3" fontId="4" fillId="5" borderId="1" pivotButton="0" quotePrefix="0" xfId="0"/>
    <xf numFmtId="165" fontId="4" fillId="4" borderId="1" pivotButton="0" quotePrefix="0" xfId="0"/>
    <xf numFmtId="9" fontId="4" fillId="5" borderId="1" pivotButton="0" quotePrefix="0" xfId="0"/>
    <xf numFmtId="0" fontId="2" fillId="2" borderId="1" pivotButton="0" quotePrefix="0" xfId="0"/>
    <xf numFmtId="3" fontId="0" fillId="4" borderId="1" pivotButton="0" quotePrefix="0" xfId="0"/>
    <xf numFmtId="3" fontId="0" fillId="5" borderId="1" pivotButton="0" quotePrefix="0" xfId="0"/>
    <xf numFmtId="0" fontId="4" fillId="4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0" fontId="4" fillId="5" borderId="1" applyAlignment="1" pivotButton="0" quotePrefix="0" xfId="0">
      <alignment vertical="center" wrapText="1"/>
    </xf>
    <xf numFmtId="0" fontId="3" fillId="5" borderId="1" applyAlignment="1" pivotButton="0" quotePrefix="0" xfId="0">
      <alignment vertical="center" wrapText="1"/>
    </xf>
    <xf numFmtId="0" fontId="2" fillId="7" borderId="0" pivotButton="0" quotePrefix="0" xfId="0"/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DE8E8"/>
        </patternFill>
      </fill>
    </dxf>
    <dxf>
      <fill>
        <patternFill patternType="solid">
          <fgColor rgb="00FEF3C7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Distance parcourue par conducteur (km)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bord'!B13</f>
            </strRef>
          </tx>
          <spPr>
            <a:solidFill xmlns:a="http://schemas.openxmlformats.org/drawingml/2006/main">
              <a:srgbClr val="0E7A54"/>
            </a:solidFill>
            <a:ln xmlns:a="http://schemas.openxmlformats.org/drawingml/2006/main">
              <a:prstDash val="solid"/>
            </a:ln>
          </spPr>
          <cat>
            <numRef>
              <f>'Tableau de bord'!$A$14:$A$22</f>
            </numRef>
          </cat>
          <val>
            <numRef>
              <f>'Tableau de bord'!$B$14:$B$22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Conducteur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trajets par statut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bord'!E3</f>
            </strRef>
          </tx>
          <spPr>
            <a:solidFill xmlns:a="http://schemas.openxmlformats.org/drawingml/2006/main">
              <a:srgbClr val="12946A"/>
            </a:solidFill>
            <a:ln xmlns:a="http://schemas.openxmlformats.org/drawingml/2006/main">
              <a:prstDash val="solid"/>
            </a:ln>
          </spPr>
          <cat>
            <numRef>
              <f>'Tableau de bord'!$D$4:$D$7</f>
            </numRef>
          </cat>
          <val>
            <numRef>
              <f>'Tableau de bord'!$E$4:$E$7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20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1" customWidth="1" min="3" max="3"/>
    <col width="16" customWidth="1" min="4" max="4"/>
    <col width="15" customWidth="1" min="5" max="5"/>
    <col width="12" customWidth="1" min="6" max="6"/>
    <col width="12" customWidth="1" min="7" max="7"/>
    <col width="12" customWidth="1" min="8" max="8"/>
    <col width="11" customWidth="1" min="9" max="9"/>
    <col width="15" customWidth="1" min="10" max="10"/>
    <col width="13" customWidth="1" min="11" max="11"/>
    <col width="12" customWidth="1" min="12" max="12"/>
    <col width="13" customWidth="1" min="13" max="13"/>
    <col width="13" customWidth="1" min="14" max="14"/>
    <col width="16" customWidth="1" min="15" max="15"/>
    <col width="13" customWidth="1" min="16" max="16"/>
  </cols>
  <sheetData>
    <row r="1" ht="28" customHeight="1">
      <c r="A1" s="1" t="inlineStr">
        <is>
          <t>PLANNING COVOITURAGE - ENTREPRISE</t>
        </is>
      </c>
    </row>
    <row r="3" ht="32" customHeight="1">
      <c r="A3" s="2" t="inlineStr">
        <is>
          <t>ID</t>
        </is>
      </c>
      <c r="B3" s="2" t="inlineStr">
        <is>
          <t>Date</t>
        </is>
      </c>
      <c r="C3" s="2" t="inlineStr">
        <is>
          <t>Jour</t>
        </is>
      </c>
      <c r="D3" s="2" t="inlineStr">
        <is>
          <t>Conducteur</t>
        </is>
      </c>
      <c r="E3" s="2" t="inlineStr">
        <is>
          <t>Véhicule</t>
        </is>
      </c>
      <c r="F3" s="2" t="inlineStr">
        <is>
          <t>Départ</t>
        </is>
      </c>
      <c r="G3" s="2" t="inlineStr">
        <is>
          <t>Arrivée</t>
        </is>
      </c>
      <c r="H3" s="2" t="inlineStr">
        <is>
          <t>Heure départ</t>
        </is>
      </c>
      <c r="I3" s="2" t="inlineStr">
        <is>
          <t>Places dispo.</t>
        </is>
      </c>
      <c r="J3" s="2" t="inlineStr">
        <is>
          <t>Passagers inscrits</t>
        </is>
      </c>
      <c r="K3" s="2" t="inlineStr">
        <is>
          <t>Places restantes</t>
        </is>
      </c>
      <c r="L3" s="2" t="inlineStr">
        <is>
          <t>Distance (km)</t>
        </is>
      </c>
      <c r="M3" s="2" t="inlineStr">
        <is>
          <t>Coût carburant</t>
        </is>
      </c>
      <c r="N3" s="2" t="inlineStr">
        <is>
          <t>Coût / passager</t>
        </is>
      </c>
      <c r="O3" s="2" t="inlineStr">
        <is>
          <t>Statut</t>
        </is>
      </c>
      <c r="P3" s="2" t="inlineStr">
        <is>
          <t>Confirmation</t>
        </is>
      </c>
    </row>
    <row r="4">
      <c r="A4" s="3" t="n">
        <v>1</v>
      </c>
      <c r="B4" s="4" t="inlineStr">
        <is>
          <t>06/07/2026</t>
        </is>
      </c>
      <c r="C4" s="3">
        <f>CHOOSE(WEEKDAY(B4,2),"Lundi","Mardi","Mercredi","Jeudi","Vendredi","Samedi","Dimanche")</f>
        <v/>
      </c>
      <c r="D4" s="5" t="inlineStr">
        <is>
          <t>Julien Petit</t>
        </is>
      </c>
      <c r="E4" s="5" t="inlineStr">
        <is>
          <t>Renault Clio</t>
        </is>
      </c>
      <c r="F4" s="5" t="inlineStr">
        <is>
          <t>Paris</t>
        </is>
      </c>
      <c r="G4" s="5" t="inlineStr">
        <is>
          <t>Lyon</t>
        </is>
      </c>
      <c r="H4" s="3" t="inlineStr">
        <is>
          <t>07:30</t>
        </is>
      </c>
      <c r="I4" s="6" t="n">
        <v>4</v>
      </c>
      <c r="J4" s="6" t="n">
        <v>3</v>
      </c>
      <c r="K4" s="3">
        <f>I4-J4</f>
        <v/>
      </c>
      <c r="L4" s="7" t="n">
        <v>465</v>
      </c>
      <c r="M4" s="8" t="n">
        <v>55</v>
      </c>
      <c r="N4" s="9">
        <f>IFERROR(M4/J4,0)</f>
        <v/>
      </c>
      <c r="O4" s="3">
        <f>IF(K4&lt;0,"Sureffectif",IF(K4=0,"Complet",IF(J4=0,"Aucune réservation","Places libres")))</f>
        <v/>
      </c>
      <c r="P4" s="3" t="inlineStr">
        <is>
          <t>Oui</t>
        </is>
      </c>
    </row>
    <row r="5">
      <c r="A5" s="10" t="n">
        <v>2</v>
      </c>
      <c r="B5" s="11" t="inlineStr">
        <is>
          <t>07/07/2026</t>
        </is>
      </c>
      <c r="C5" s="10">
        <f>CHOOSE(WEEKDAY(B5,2),"Lundi","Mardi","Mercredi","Jeudi","Vendredi","Samedi","Dimanche")</f>
        <v/>
      </c>
      <c r="D5" s="12" t="inlineStr">
        <is>
          <t>Camille Martin</t>
        </is>
      </c>
      <c r="E5" s="12" t="inlineStr">
        <is>
          <t>Peugeot 208</t>
        </is>
      </c>
      <c r="F5" s="12" t="inlineStr">
        <is>
          <t>Lyon</t>
        </is>
      </c>
      <c r="G5" s="12" t="inlineStr">
        <is>
          <t>Marseille</t>
        </is>
      </c>
      <c r="H5" s="10" t="inlineStr">
        <is>
          <t>08:00</t>
        </is>
      </c>
      <c r="I5" s="6" t="n">
        <v>3</v>
      </c>
      <c r="J5" s="6" t="n">
        <v>3</v>
      </c>
      <c r="K5" s="10">
        <f>I5-J5</f>
        <v/>
      </c>
      <c r="L5" s="7" t="n">
        <v>315</v>
      </c>
      <c r="M5" s="8" t="n">
        <v>38.5</v>
      </c>
      <c r="N5" s="13">
        <f>IFERROR(M5/J5,0)</f>
        <v/>
      </c>
      <c r="O5" s="10">
        <f>IF(K5&lt;0,"Sureffectif",IF(K5=0,"Complet",IF(J5=0,"Aucune réservation","Places libres")))</f>
        <v/>
      </c>
      <c r="P5" s="10" t="inlineStr">
        <is>
          <t>Oui</t>
        </is>
      </c>
    </row>
    <row r="6">
      <c r="A6" s="3" t="n">
        <v>3</v>
      </c>
      <c r="B6" s="4" t="inlineStr">
        <is>
          <t>08/07/2026</t>
        </is>
      </c>
      <c r="C6" s="3">
        <f>CHOOSE(WEEKDAY(B6,2),"Lundi","Mardi","Mercredi","Jeudi","Vendredi","Samedi","Dimanche")</f>
        <v/>
      </c>
      <c r="D6" s="5" t="inlineStr">
        <is>
          <t>Chloé Bernard</t>
        </is>
      </c>
      <c r="E6" s="5" t="inlineStr">
        <is>
          <t>Citroën C3</t>
        </is>
      </c>
      <c r="F6" s="5" t="inlineStr">
        <is>
          <t>Paris</t>
        </is>
      </c>
      <c r="G6" s="5" t="inlineStr">
        <is>
          <t>Bordeaux</t>
        </is>
      </c>
      <c r="H6" s="3" t="inlineStr">
        <is>
          <t>06:45</t>
        </is>
      </c>
      <c r="I6" s="6" t="n">
        <v>4</v>
      </c>
      <c r="J6" s="6" t="n">
        <v>2</v>
      </c>
      <c r="K6" s="3">
        <f>I6-J6</f>
        <v/>
      </c>
      <c r="L6" s="7" t="n">
        <v>580</v>
      </c>
      <c r="M6" s="8" t="n">
        <v>68</v>
      </c>
      <c r="N6" s="9">
        <f>IFERROR(M6/J6,0)</f>
        <v/>
      </c>
      <c r="O6" s="3">
        <f>IF(K6&lt;0,"Sureffectif",IF(K6=0,"Complet",IF(J6=0,"Aucune réservation","Places libres")))</f>
        <v/>
      </c>
      <c r="P6" s="3" t="inlineStr">
        <is>
          <t>Oui</t>
        </is>
      </c>
    </row>
    <row r="7">
      <c r="A7" s="10" t="n">
        <v>4</v>
      </c>
      <c r="B7" s="11" t="inlineStr">
        <is>
          <t>09/07/2026</t>
        </is>
      </c>
      <c r="C7" s="10">
        <f>CHOOSE(WEEKDAY(B7,2),"Lundi","Mardi","Mercredi","Jeudi","Vendredi","Samedi","Dimanche")</f>
        <v/>
      </c>
      <c r="D7" s="12" t="inlineStr">
        <is>
          <t>Thomas Dubois</t>
        </is>
      </c>
      <c r="E7" s="12" t="inlineStr">
        <is>
          <t>Renault Mégane</t>
        </is>
      </c>
      <c r="F7" s="12" t="inlineStr">
        <is>
          <t>Toulouse</t>
        </is>
      </c>
      <c r="G7" s="12" t="inlineStr">
        <is>
          <t>Bordeaux</t>
        </is>
      </c>
      <c r="H7" s="10" t="inlineStr">
        <is>
          <t>09:15</t>
        </is>
      </c>
      <c r="I7" s="6" t="n">
        <v>3</v>
      </c>
      <c r="J7" s="6" t="n">
        <v>3</v>
      </c>
      <c r="K7" s="10">
        <f>I7-J7</f>
        <v/>
      </c>
      <c r="L7" s="7" t="n">
        <v>245</v>
      </c>
      <c r="M7" s="8" t="n">
        <v>30</v>
      </c>
      <c r="N7" s="13">
        <f>IFERROR(M7/J7,0)</f>
        <v/>
      </c>
      <c r="O7" s="10">
        <f>IF(K7&lt;0,"Sureffectif",IF(K7=0,"Complet",IF(J7=0,"Aucune réservation","Places libres")))</f>
        <v/>
      </c>
      <c r="P7" s="10" t="inlineStr">
        <is>
          <t>Oui</t>
        </is>
      </c>
    </row>
    <row r="8">
      <c r="A8" s="3" t="n">
        <v>5</v>
      </c>
      <c r="B8" s="4" t="inlineStr">
        <is>
          <t>10/07/2026</t>
        </is>
      </c>
      <c r="C8" s="3">
        <f>CHOOSE(WEEKDAY(B8,2),"Lundi","Mardi","Mercredi","Jeudi","Vendredi","Samedi","Dimanche")</f>
        <v/>
      </c>
      <c r="D8" s="5" t="inlineStr">
        <is>
          <t>Léa Robert</t>
        </is>
      </c>
      <c r="E8" s="5" t="inlineStr">
        <is>
          <t>Peugeot 3008</t>
        </is>
      </c>
      <c r="F8" s="5" t="inlineStr">
        <is>
          <t>Lille</t>
        </is>
      </c>
      <c r="G8" s="5" t="inlineStr">
        <is>
          <t>Paris</t>
        </is>
      </c>
      <c r="H8" s="3" t="inlineStr">
        <is>
          <t>07:00</t>
        </is>
      </c>
      <c r="I8" s="6" t="n">
        <v>4</v>
      </c>
      <c r="J8" s="6" t="n">
        <v>1</v>
      </c>
      <c r="K8" s="3">
        <f>I8-J8</f>
        <v/>
      </c>
      <c r="L8" s="7" t="n">
        <v>225</v>
      </c>
      <c r="M8" s="8" t="n">
        <v>28</v>
      </c>
      <c r="N8" s="9">
        <f>IFERROR(M8/J8,0)</f>
        <v/>
      </c>
      <c r="O8" s="3">
        <f>IF(K8&lt;0,"Sureffectif",IF(K8=0,"Complet",IF(J8=0,"Aucune réservation","Places libres")))</f>
        <v/>
      </c>
      <c r="P8" s="3" t="inlineStr">
        <is>
          <t>Oui</t>
        </is>
      </c>
    </row>
    <row r="9">
      <c r="A9" s="10" t="n">
        <v>6</v>
      </c>
      <c r="B9" s="11" t="inlineStr">
        <is>
          <t>13/07/2026</t>
        </is>
      </c>
      <c r="C9" s="10">
        <f>CHOOSE(WEEKDAY(B9,2),"Lundi","Mardi","Mercredi","Jeudi","Vendredi","Samedi","Dimanche")</f>
        <v/>
      </c>
      <c r="D9" s="12" t="inlineStr">
        <is>
          <t>Nicolas Richard</t>
        </is>
      </c>
      <c r="E9" s="12" t="inlineStr">
        <is>
          <t>Volkswagen Golf</t>
        </is>
      </c>
      <c r="F9" s="12" t="inlineStr">
        <is>
          <t>Nantes</t>
        </is>
      </c>
      <c r="G9" s="12" t="inlineStr">
        <is>
          <t>Rennes</t>
        </is>
      </c>
      <c r="H9" s="10" t="inlineStr">
        <is>
          <t>08:30</t>
        </is>
      </c>
      <c r="I9" s="6" t="n">
        <v>3</v>
      </c>
      <c r="J9" s="6" t="n">
        <v>0</v>
      </c>
      <c r="K9" s="10">
        <f>I9-J9</f>
        <v/>
      </c>
      <c r="L9" s="7" t="n">
        <v>110</v>
      </c>
      <c r="M9" s="8" t="n">
        <v>14</v>
      </c>
      <c r="N9" s="13">
        <f>IFERROR(M9/J9,0)</f>
        <v/>
      </c>
      <c r="O9" s="10">
        <f>IF(K9&lt;0,"Sureffectif",IF(K9=0,"Complet",IF(J9=0,"Aucune réservation","Places libres")))</f>
        <v/>
      </c>
      <c r="P9" s="10" t="inlineStr">
        <is>
          <t>Non</t>
        </is>
      </c>
    </row>
    <row r="10">
      <c r="A10" s="3" t="n">
        <v>7</v>
      </c>
      <c r="B10" s="4" t="inlineStr">
        <is>
          <t>14/07/2026</t>
        </is>
      </c>
      <c r="C10" s="3">
        <f>CHOOSE(WEEKDAY(B10,2),"Lundi","Mardi","Mercredi","Jeudi","Vendredi","Samedi","Dimanche")</f>
        <v/>
      </c>
      <c r="D10" s="5" t="inlineStr">
        <is>
          <t>Manon Petit</t>
        </is>
      </c>
      <c r="E10" s="5" t="inlineStr">
        <is>
          <t>Toyota Yaris</t>
        </is>
      </c>
      <c r="F10" s="5" t="inlineStr">
        <is>
          <t>Strasbourg</t>
        </is>
      </c>
      <c r="G10" s="5" t="inlineStr">
        <is>
          <t>Lille</t>
        </is>
      </c>
      <c r="H10" s="3" t="inlineStr">
        <is>
          <t>06:30</t>
        </is>
      </c>
      <c r="I10" s="6" t="n">
        <v>4</v>
      </c>
      <c r="J10" s="6" t="n">
        <v>4</v>
      </c>
      <c r="K10" s="3">
        <f>I10-J10</f>
        <v/>
      </c>
      <c r="L10" s="7" t="n">
        <v>520</v>
      </c>
      <c r="M10" s="8" t="n">
        <v>62</v>
      </c>
      <c r="N10" s="9">
        <f>IFERROR(M10/J10,0)</f>
        <v/>
      </c>
      <c r="O10" s="3">
        <f>IF(K10&lt;0,"Sureffectif",IF(K10=0,"Complet",IF(J10=0,"Aucune réservation","Places libres")))</f>
        <v/>
      </c>
      <c r="P10" s="3" t="inlineStr">
        <is>
          <t>Oui</t>
        </is>
      </c>
    </row>
    <row r="11">
      <c r="A11" s="10" t="n">
        <v>8</v>
      </c>
      <c r="B11" s="11" t="inlineStr">
        <is>
          <t>15/07/2026</t>
        </is>
      </c>
      <c r="C11" s="10">
        <f>CHOOSE(WEEKDAY(B11,2),"Lundi","Mardi","Mercredi","Jeudi","Vendredi","Samedi","Dimanche")</f>
        <v/>
      </c>
      <c r="D11" s="12" t="inlineStr">
        <is>
          <t>Hugo Simon</t>
        </is>
      </c>
      <c r="E11" s="12" t="inlineStr">
        <is>
          <t>Dacia Duster</t>
        </is>
      </c>
      <c r="F11" s="12" t="inlineStr">
        <is>
          <t>Nice</t>
        </is>
      </c>
      <c r="G11" s="12" t="inlineStr">
        <is>
          <t>Marseille</t>
        </is>
      </c>
      <c r="H11" s="10" t="inlineStr">
        <is>
          <t>07:45</t>
        </is>
      </c>
      <c r="I11" s="6" t="n">
        <v>3</v>
      </c>
      <c r="J11" s="6" t="n">
        <v>2</v>
      </c>
      <c r="K11" s="10">
        <f>I11-J11</f>
        <v/>
      </c>
      <c r="L11" s="7" t="n">
        <v>200</v>
      </c>
      <c r="M11" s="8" t="n">
        <v>26</v>
      </c>
      <c r="N11" s="13">
        <f>IFERROR(M11/J11,0)</f>
        <v/>
      </c>
      <c r="O11" s="10">
        <f>IF(K11&lt;0,"Sureffectif",IF(K11=0,"Complet",IF(J11=0,"Aucune réservation","Places libres")))</f>
        <v/>
      </c>
      <c r="P11" s="10" t="inlineStr">
        <is>
          <t>Oui</t>
        </is>
      </c>
    </row>
    <row r="12">
      <c r="A12" s="3" t="n">
        <v>9</v>
      </c>
      <c r="B12" s="4" t="inlineStr">
        <is>
          <t>16/07/2026</t>
        </is>
      </c>
      <c r="C12" s="3">
        <f>CHOOSE(WEEKDAY(B12,2),"Lundi","Mardi","Mercredi","Jeudi","Vendredi","Samedi","Dimanche")</f>
        <v/>
      </c>
      <c r="D12" s="5" t="inlineStr">
        <is>
          <t>Émilie Laurent</t>
        </is>
      </c>
      <c r="E12" s="5" t="inlineStr">
        <is>
          <t>Renault Clio</t>
        </is>
      </c>
      <c r="F12" s="5" t="inlineStr">
        <is>
          <t>Rennes</t>
        </is>
      </c>
      <c r="G12" s="5" t="inlineStr">
        <is>
          <t>Nantes</t>
        </is>
      </c>
      <c r="H12" s="3" t="inlineStr">
        <is>
          <t>08:15</t>
        </is>
      </c>
      <c r="I12" s="6" t="n">
        <v>4</v>
      </c>
      <c r="J12" s="6" t="n">
        <v>3</v>
      </c>
      <c r="K12" s="3">
        <f>I12-J12</f>
        <v/>
      </c>
      <c r="L12" s="7" t="n">
        <v>110</v>
      </c>
      <c r="M12" s="8" t="n">
        <v>14</v>
      </c>
      <c r="N12" s="9">
        <f>IFERROR(M12/J12,0)</f>
        <v/>
      </c>
      <c r="O12" s="3">
        <f>IF(K12&lt;0,"Sureffectif",IF(K12=0,"Complet",IF(J12=0,"Aucune réservation","Places libres")))</f>
        <v/>
      </c>
      <c r="P12" s="3" t="inlineStr">
        <is>
          <t>Oui</t>
        </is>
      </c>
    </row>
    <row r="13">
      <c r="A13" s="14" t="inlineStr">
        <is>
          <t>TOTAL / MOYENNE</t>
        </is>
      </c>
      <c r="B13" s="14" t="n"/>
      <c r="C13" s="14" t="n"/>
      <c r="D13" s="14" t="n"/>
      <c r="E13" s="14" t="n"/>
      <c r="F13" s="14" t="n"/>
      <c r="G13" s="14" t="n"/>
      <c r="H13" s="14" t="n"/>
      <c r="I13" s="14">
        <f>SUM(I4:I12)</f>
        <v/>
      </c>
      <c r="J13" s="14">
        <f>SUM(J4:J12)</f>
        <v/>
      </c>
      <c r="K13" s="14">
        <f>SUM(K4:K12)</f>
        <v/>
      </c>
      <c r="L13" s="14">
        <f>SUM(L4:L12)</f>
        <v/>
      </c>
      <c r="M13" s="15">
        <f>SUM(M4:M12)</f>
        <v/>
      </c>
      <c r="N13" s="15">
        <f>IFERROR(AVERAGE(N4:N12),0)</f>
        <v/>
      </c>
      <c r="O13" s="14" t="n"/>
      <c r="P13" s="14" t="n"/>
    </row>
  </sheetData>
  <mergeCells count="2">
    <mergeCell ref="A1:P1"/>
    <mergeCell ref="A13:H13"/>
  </mergeCells>
  <conditionalFormatting sqref="O4:O12">
    <cfRule type="expression" priority="1" dxfId="0" stopIfTrue="1">
      <formula>O4="Sureffectif"</formula>
    </cfRule>
    <cfRule type="expression" priority="2" dxfId="1" stopIfTrue="1">
      <formula>O4="Complet"</formula>
    </cfRule>
    <cfRule type="expression" priority="3" dxfId="2" stopIfTrue="1">
      <formula>O4="Places libres"</formula>
    </cfRule>
  </conditionalFormatting>
  <conditionalFormatting sqref="K4:K12">
    <cfRule type="cellIs" priority="4" operator="lessThan" dxfId="0">
      <formula>0</formula>
    </cfRule>
  </conditionalFormatting>
  <dataValidations count="1">
    <dataValidation sqref="P4:P12" showErrorMessage="1" showInputMessage="1" allowBlank="1" type="list">
      <formula1>"Oui,Non"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22" customWidth="1" min="4" max="4"/>
    <col width="12" customWidth="1" min="5" max="5"/>
  </cols>
  <sheetData>
    <row r="1" ht="28" customHeight="1">
      <c r="A1" s="16" t="inlineStr">
        <is>
          <t>TABLEAU DE BORD - COVOITURAGE</t>
        </is>
      </c>
    </row>
    <row r="3">
      <c r="A3" s="17" t="inlineStr">
        <is>
          <t>INDICATEURS CLÉS</t>
        </is>
      </c>
      <c r="D3" s="17" t="inlineStr">
        <is>
          <t>RÉPARTITION PAR STATUT</t>
        </is>
      </c>
    </row>
    <row r="4">
      <c r="A4" s="5" t="inlineStr">
        <is>
          <t>Nombre total de trajets</t>
        </is>
      </c>
      <c r="B4" s="18">
        <f>COUNTA('Planning Trajets'!D4:D12)</f>
        <v/>
      </c>
      <c r="D4" s="5" t="inlineStr">
        <is>
          <t>Places libres</t>
        </is>
      </c>
      <c r="E4" s="18">
        <f>COUNTIF('Planning Trajets'!O4:O12,D4)</f>
        <v/>
      </c>
    </row>
    <row r="5">
      <c r="A5" s="12" t="inlineStr">
        <is>
          <t>Total places disponibles</t>
        </is>
      </c>
      <c r="B5" s="19">
        <f>'Planning Trajets'!I13</f>
        <v/>
      </c>
      <c r="D5" s="12" t="inlineStr">
        <is>
          <t>Complet</t>
        </is>
      </c>
      <c r="E5" s="19">
        <f>COUNTIF('Planning Trajets'!O4:O12,D5)</f>
        <v/>
      </c>
    </row>
    <row r="6">
      <c r="A6" s="5" t="inlineStr">
        <is>
          <t>Total passagers inscrits</t>
        </is>
      </c>
      <c r="B6" s="18">
        <f>'Planning Trajets'!J13</f>
        <v/>
      </c>
      <c r="D6" s="5" t="inlineStr">
        <is>
          <t>Sureffectif</t>
        </is>
      </c>
      <c r="E6" s="18">
        <f>COUNTIF('Planning Trajets'!O4:O12,D6)</f>
        <v/>
      </c>
    </row>
    <row r="7">
      <c r="A7" s="12" t="inlineStr">
        <is>
          <t>Total distance parcourue (km)</t>
        </is>
      </c>
      <c r="B7" s="19">
        <f>'Planning Trajets'!L13</f>
        <v/>
      </c>
      <c r="D7" s="12" t="inlineStr">
        <is>
          <t>Aucune réservation</t>
        </is>
      </c>
      <c r="E7" s="19">
        <f>COUNTIF('Planning Trajets'!O4:O12,D7)</f>
        <v/>
      </c>
    </row>
    <row r="8">
      <c r="A8" s="5" t="inlineStr">
        <is>
          <t>Coût carburant total</t>
        </is>
      </c>
      <c r="B8" s="20">
        <f>'Planning Trajets'!M13</f>
        <v/>
      </c>
    </row>
    <row r="9">
      <c r="A9" s="12" t="inlineStr">
        <is>
          <t>Taux d'occupation moyen</t>
        </is>
      </c>
      <c r="B9" s="21">
        <f>IFERROR('Planning Trajets'!J13/'Planning Trajets'!I13,0)</f>
        <v/>
      </c>
    </row>
    <row r="12">
      <c r="A12" s="17" t="inlineStr">
        <is>
          <t>DISTANCE PAR CONDUCTEUR</t>
        </is>
      </c>
    </row>
    <row r="13">
      <c r="A13" s="22" t="inlineStr">
        <is>
          <t>Conducteur</t>
        </is>
      </c>
      <c r="B13" s="22" t="inlineStr">
        <is>
          <t>Distance (km)</t>
        </is>
      </c>
    </row>
    <row r="14">
      <c r="A14" s="5">
        <f>'Planning Trajets'!D4</f>
        <v/>
      </c>
      <c r="B14" s="23">
        <f>'Planning Trajets'!L4</f>
        <v/>
      </c>
    </row>
    <row r="15">
      <c r="A15" s="12">
        <f>'Planning Trajets'!D5</f>
        <v/>
      </c>
      <c r="B15" s="24">
        <f>'Planning Trajets'!L5</f>
        <v/>
      </c>
    </row>
    <row r="16">
      <c r="A16" s="5">
        <f>'Planning Trajets'!D6</f>
        <v/>
      </c>
      <c r="B16" s="23">
        <f>'Planning Trajets'!L6</f>
        <v/>
      </c>
    </row>
    <row r="17">
      <c r="A17" s="12">
        <f>'Planning Trajets'!D7</f>
        <v/>
      </c>
      <c r="B17" s="24">
        <f>'Planning Trajets'!L7</f>
        <v/>
      </c>
    </row>
    <row r="18">
      <c r="A18" s="5">
        <f>'Planning Trajets'!D8</f>
        <v/>
      </c>
      <c r="B18" s="23">
        <f>'Planning Trajets'!L8</f>
        <v/>
      </c>
    </row>
    <row r="19">
      <c r="A19" s="12">
        <f>'Planning Trajets'!D9</f>
        <v/>
      </c>
      <c r="B19" s="24">
        <f>'Planning Trajets'!L9</f>
        <v/>
      </c>
    </row>
    <row r="20">
      <c r="A20" s="5">
        <f>'Planning Trajets'!D10</f>
        <v/>
      </c>
      <c r="B20" s="23">
        <f>'Planning Trajets'!L10</f>
        <v/>
      </c>
    </row>
    <row r="21">
      <c r="A21" s="12">
        <f>'Planning Trajets'!D11</f>
        <v/>
      </c>
      <c r="B21" s="24">
        <f>'Planning Trajets'!L11</f>
        <v/>
      </c>
    </row>
    <row r="22">
      <c r="A22" s="5">
        <f>'Planning Trajets'!D12</f>
        <v/>
      </c>
      <c r="B22" s="23">
        <f>'Planning Trajets'!L12</f>
        <v/>
      </c>
    </row>
  </sheetData>
  <mergeCells count="4">
    <mergeCell ref="A1:F1"/>
    <mergeCell ref="A3:B3"/>
    <mergeCell ref="D3:E3"/>
    <mergeCell ref="A12:C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30" customWidth="1" min="1" max="1"/>
    <col width="70" customWidth="1" min="2" max="2"/>
  </cols>
  <sheetData>
    <row r="1" ht="28" customHeight="1">
      <c r="A1" s="16" t="inlineStr">
        <is>
          <t>MODE D'EMPLOI - PLANNING COVOITURAGE</t>
        </is>
      </c>
    </row>
    <row r="3">
      <c r="A3" s="2" t="inlineStr">
        <is>
          <t>Feuille</t>
        </is>
      </c>
      <c r="B3" s="2" t="inlineStr">
        <is>
          <t>Description</t>
        </is>
      </c>
    </row>
    <row r="4" ht="40" customHeight="1">
      <c r="A4" s="25" t="inlineStr">
        <is>
          <t>Planning Trajets</t>
        </is>
      </c>
      <c r="B4" s="26" t="inlineStr">
        <is>
          <t>Liste des trajets de covoiturage : date, conducteur, véhicule, itinéraire, places, coûts et statut calculés automatiquement.</t>
        </is>
      </c>
    </row>
    <row r="5" ht="40" customHeight="1">
      <c r="A5" s="27" t="inlineStr">
        <is>
          <t>Tableau de bord</t>
        </is>
      </c>
      <c r="B5" s="28" t="inlineStr">
        <is>
          <t>Indicateurs clés, répartition des statuts et graphiques (distance par conducteur, répartition des statuts).</t>
        </is>
      </c>
    </row>
    <row r="6" ht="40" customHeight="1">
      <c r="A6" s="25" t="inlineStr">
        <is>
          <t>Mode d'emploi</t>
        </is>
      </c>
      <c r="B6" s="26" t="inlineStr">
        <is>
          <t>Cette feuille explique le contenu et l'utilisation du classeur.</t>
        </is>
      </c>
    </row>
    <row r="8">
      <c r="A8" s="29" t="inlineStr">
        <is>
          <t>COLONNES DE LA FEUILLE PLANNING TRAJETS</t>
        </is>
      </c>
    </row>
    <row r="9" ht="30" customHeight="1">
      <c r="A9" s="27" t="inlineStr">
        <is>
          <t>ID</t>
        </is>
      </c>
      <c r="B9" s="28" t="inlineStr">
        <is>
          <t>Numéro unique du trajet.</t>
        </is>
      </c>
    </row>
    <row r="10" ht="30" customHeight="1">
      <c r="A10" s="25" t="inlineStr">
        <is>
          <t>Date / Jour</t>
        </is>
      </c>
      <c r="B10" s="26" t="inlineStr">
        <is>
          <t>Date du trajet ; le jour de la semaine est calculé automatiquement.</t>
        </is>
      </c>
    </row>
    <row r="11" ht="30" customHeight="1">
      <c r="A11" s="27" t="inlineStr">
        <is>
          <t>Conducteur / Véhicule</t>
        </is>
      </c>
      <c r="B11" s="28" t="inlineStr">
        <is>
          <t>Personne qui conduit et véhicule utilisé.</t>
        </is>
      </c>
    </row>
    <row r="12" ht="30" customHeight="1">
      <c r="A12" s="25" t="inlineStr">
        <is>
          <t>Départ / Arrivée / Heure</t>
        </is>
      </c>
      <c r="B12" s="26" t="inlineStr">
        <is>
          <t>Villes de départ et d'arrivée, heure de départ prévue.</t>
        </is>
      </c>
    </row>
    <row r="13" ht="30" customHeight="1">
      <c r="A13" s="27" t="inlineStr">
        <is>
          <t>Places dispo. / Passagers inscrits</t>
        </is>
      </c>
      <c r="B13" s="28" t="inlineStr">
        <is>
          <t>Cellules jaunes à saisir : nombre de places offertes et de passagers inscrits.</t>
        </is>
      </c>
    </row>
    <row r="14" ht="30" customHeight="1">
      <c r="A14" s="25" t="inlineStr">
        <is>
          <t>Places restantes</t>
        </is>
      </c>
      <c r="B14" s="26" t="inlineStr">
        <is>
          <t>Calculée automatiquement (places dispo. - passagers inscrits).</t>
        </is>
      </c>
    </row>
    <row r="15" ht="30" customHeight="1">
      <c r="A15" s="27" t="inlineStr">
        <is>
          <t>Distance / Coût carburant</t>
        </is>
      </c>
      <c r="B15" s="28" t="inlineStr">
        <is>
          <t>Cellules jaunes à saisir : distance en km et coût carburant estimé.</t>
        </is>
      </c>
    </row>
    <row r="16" ht="30" customHeight="1">
      <c r="A16" s="25" t="inlineStr">
        <is>
          <t>Coût / passager</t>
        </is>
      </c>
      <c r="B16" s="26" t="inlineStr">
        <is>
          <t>Calcul automatique : coût carburant divisé par le nombre de passagers.</t>
        </is>
      </c>
    </row>
    <row r="17" ht="30" customHeight="1">
      <c r="A17" s="27" t="inlineStr">
        <is>
          <t>Statut</t>
        </is>
      </c>
      <c r="B17" s="28" t="inlineStr">
        <is>
          <t>Message automatique : Places libres, Complet, Sureffectif ou Aucune réservation.</t>
        </is>
      </c>
    </row>
    <row r="18" ht="30" customHeight="1">
      <c r="A18" s="25" t="inlineStr">
        <is>
          <t>Confirmation</t>
        </is>
      </c>
      <c r="B18" s="26" t="inlineStr">
        <is>
          <t>Liste déroulante Oui/Non pour valider la participation.</t>
        </is>
      </c>
    </row>
  </sheetData>
  <mergeCells count="2">
    <mergeCell ref="A1:C1"/>
    <mergeCell ref="A8:B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2026-07-21T16:34:03Z</dcterms:created>
  <dcterms:modified xmlns:dcterms="http://purl.org/dc/terms/" xmlns:xsi="http://www.w3.org/2001/XMLSchema-instance" xsi:type="dcterms:W3CDTF">2026-07-21T16:34:03Z</dcterms:modified>
</cp:coreProperties>
</file>