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'intégration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" sheetId="3" state="visible" r:id="rId3"/>
    <sheet xmlns:r="http://schemas.openxmlformats.org/officeDocument/2006/relationships" name="Mode d'emploi" sheetId="4" state="visible" r:id="rId4"/>
  </sheets>
  <definedNames>
    <definedName name="_xlnm._FilterDatabase" localSheetId="0" hidden="1">'Plan d''intégration'!$A$2:$Q$12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1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EAF7F1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2946A"/>
      </patternFill>
    </fill>
    <fill>
      <patternFill patternType="solid">
        <fgColor rgb="00F9731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" fontId="0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/>
    </xf>
    <xf numFmtId="0" fontId="1" fillId="0" borderId="0" pivotButton="0" quotePrefix="0" xfId="0"/>
    <xf numFmtId="0" fontId="2" fillId="6" borderId="0" applyAlignment="1" pivotButton="0" quotePrefix="0" xfId="0">
      <alignment horizontal="center" vertical="center"/>
    </xf>
    <xf numFmtId="0" fontId="3" fillId="0" borderId="1" pivotButton="0" quotePrefix="0" xfId="0"/>
    <xf numFmtId="1" fontId="4" fillId="7" borderId="1" applyAlignment="1" pivotButton="0" quotePrefix="0" xfId="0">
      <alignment horizontal="center" vertical="center"/>
    </xf>
    <xf numFmtId="9" fontId="4" fillId="7" borderId="1" applyAlignment="1" pivotButton="0" quotePrefix="0" xfId="0">
      <alignment horizontal="center" vertical="center"/>
    </xf>
    <xf numFmtId="166" fontId="4" fillId="7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1F5E4"/>
        </patternFill>
      </fill>
    </dxf>
    <dxf>
      <font>
        <name val="Calibri"/>
        <b val="1"/>
        <color rgb="00DC2626"/>
        <sz val="10"/>
      </font>
      <fill>
        <patternFill patternType="solid">
          <fgColor rgb="00FCE4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de collaborateurs par statut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'Synthèse'!B13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'Synthèse'!$A$14:$A$17</f>
            </numRef>
          </cat>
          <val>
            <numRef>
              <f>'Synthèse'!$B$14:$B$17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pieChart>
        <varyColors val="1"/>
        <ser>
          <idx val="0"/>
          <order val="0"/>
          <tx>
            <strRef>
              <f>'Synthèse'!B13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'Synthèse'!$A$14:$A$17</f>
            </numRef>
          </cat>
          <val>
            <numRef>
              <f>'Synthèse'!$B$14:$B$17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service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'Synthèse'!B20</f>
            </strRef>
          </tx>
          <spPr>
            <a:solidFill xmlns:a="http://schemas.openxmlformats.org/drawingml/2006/main">
              <a:srgbClr val="F97316"/>
            </a:solidFill>
            <a:ln xmlns:a="http://schemas.openxmlformats.org/drawingml/2006/main">
              <a:prstDash val="solid"/>
            </a:ln>
          </spPr>
          <cat>
            <numRef>
              <f>'Synthèse'!$A$21:$A$26</f>
            </numRef>
          </cat>
          <val>
            <numRef>
              <f>'Synthèse'!$B$21:$B$26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Service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36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20" customWidth="1" min="3" max="3"/>
    <col width="16" customWidth="1" min="4" max="4"/>
    <col width="18" customWidth="1" min="5" max="5"/>
    <col width="14" customWidth="1" min="6" max="6"/>
    <col width="14" customWidth="1" min="7" max="7"/>
    <col width="16" customWidth="1" min="8" max="8"/>
    <col width="16" customWidth="1" min="9" max="9"/>
    <col width="12" customWidth="1" min="10" max="10"/>
    <col width="11" customWidth="1" min="11" max="11"/>
    <col width="13" customWidth="1" min="12" max="12"/>
    <col width="13" customWidth="1" min="13" max="13"/>
    <col width="15" customWidth="1" min="14" max="14"/>
    <col width="12" customWidth="1" min="15" max="15"/>
    <col width="14" customWidth="1" min="16" max="16"/>
    <col width="30" customWidth="1" min="17" max="17"/>
  </cols>
  <sheetData>
    <row r="1" ht="26" customHeight="1">
      <c r="A1" s="1" t="inlineStr">
        <is>
          <t>PLAN D'INTÉGRATION - SUIVI DES NOUVEAUX COLLABORATEURS 2026</t>
        </is>
      </c>
    </row>
    <row r="2">
      <c r="A2" s="2" t="inlineStr">
        <is>
          <t>ID</t>
        </is>
      </c>
      <c r="B2" s="2" t="inlineStr">
        <is>
          <t>Nom du collaborateur</t>
        </is>
      </c>
      <c r="C2" s="2" t="inlineStr">
        <is>
          <t>Poste</t>
        </is>
      </c>
      <c r="D2" s="2" t="inlineStr">
        <is>
          <t>Service</t>
        </is>
      </c>
      <c r="E2" s="2" t="inlineStr">
        <is>
          <t>Manager</t>
        </is>
      </c>
      <c r="F2" s="2" t="inlineStr">
        <is>
          <t>Ville</t>
        </is>
      </c>
      <c r="G2" s="2" t="inlineStr">
        <is>
          <t>Date d'arrivée</t>
        </is>
      </c>
      <c r="H2" s="2" t="inlineStr">
        <is>
          <t>Semaine d'intégration</t>
        </is>
      </c>
      <c r="I2" s="2" t="inlineStr">
        <is>
          <t>Étape</t>
        </is>
      </c>
      <c r="J2" s="2" t="inlineStr">
        <is>
          <t>Statut</t>
        </is>
      </c>
      <c r="K2" s="2" t="inlineStr">
        <is>
          <t>Priorité</t>
        </is>
      </c>
      <c r="L2" s="2" t="inlineStr">
        <is>
          <t>Date limite</t>
        </is>
      </c>
      <c r="M2" s="2" t="inlineStr">
        <is>
          <t>Réalisé le</t>
        </is>
      </c>
      <c r="N2" s="2" t="inlineStr">
        <is>
          <t>Avancement (%)</t>
        </is>
      </c>
      <c r="O2" s="2" t="inlineStr">
        <is>
          <t>Retard</t>
        </is>
      </c>
      <c r="P2" s="2" t="inlineStr">
        <is>
          <t>Écart de délai (j)</t>
        </is>
      </c>
      <c r="Q2" s="2" t="inlineStr">
        <is>
          <t>Commentaire</t>
        </is>
      </c>
    </row>
    <row r="3">
      <c r="A3" s="3" t="n">
        <v>1</v>
      </c>
      <c r="B3" s="4" t="inlineStr">
        <is>
          <t>Camille Dubois</t>
        </is>
      </c>
      <c r="C3" s="4" t="inlineStr">
        <is>
          <t>Commercial</t>
        </is>
      </c>
      <c r="D3" s="5" t="inlineStr">
        <is>
          <t>Commercial</t>
        </is>
      </c>
      <c r="E3" s="4" t="inlineStr">
        <is>
          <t>Sophie Martin</t>
        </is>
      </c>
      <c r="F3" s="3" t="inlineStr">
        <is>
          <t>Paris</t>
        </is>
      </c>
      <c r="G3" s="6" t="n">
        <v>46027</v>
      </c>
      <c r="H3" s="3" t="inlineStr">
        <is>
          <t>Semaine 1</t>
        </is>
      </c>
      <c r="I3" s="3" t="inlineStr">
        <is>
          <t>Accueil</t>
        </is>
      </c>
      <c r="J3" s="5" t="inlineStr">
        <is>
          <t>Terminé</t>
        </is>
      </c>
      <c r="K3" s="5" t="inlineStr">
        <is>
          <t>Haute</t>
        </is>
      </c>
      <c r="L3" s="7" t="n">
        <v>46032</v>
      </c>
      <c r="M3" s="7" t="n">
        <v>46031</v>
      </c>
      <c r="N3" s="8">
        <f>IF(J3="Terminé",1,IF(J3="En cours",0.5,0))</f>
        <v/>
      </c>
      <c r="O3" s="9">
        <f>IF(AND(M3="",L3&lt;TODAY()),"En retard","")</f>
        <v/>
      </c>
      <c r="P3" s="10">
        <f>IFERROR(M3-L3,"")</f>
        <v/>
      </c>
      <c r="Q3" s="4" t="inlineStr">
        <is>
          <t>Intégration rapide, très motivée</t>
        </is>
      </c>
    </row>
    <row r="4">
      <c r="A4" s="11" t="n">
        <v>2</v>
      </c>
      <c r="B4" s="12" t="inlineStr">
        <is>
          <t>Julien Petit</t>
        </is>
      </c>
      <c r="C4" s="12" t="inlineStr">
        <is>
          <t>RH</t>
        </is>
      </c>
      <c r="D4" s="5" t="inlineStr">
        <is>
          <t>RH</t>
        </is>
      </c>
      <c r="E4" s="12" t="inlineStr">
        <is>
          <t>Marc Bernard</t>
        </is>
      </c>
      <c r="F4" s="11" t="inlineStr">
        <is>
          <t>Lyon</t>
        </is>
      </c>
      <c r="G4" s="13" t="n">
        <v>46034</v>
      </c>
      <c r="H4" s="11" t="inlineStr">
        <is>
          <t>Semaine 2</t>
        </is>
      </c>
      <c r="I4" s="11" t="inlineStr">
        <is>
          <t>Matériel</t>
        </is>
      </c>
      <c r="J4" s="5" t="inlineStr">
        <is>
          <t>Terminé</t>
        </is>
      </c>
      <c r="K4" s="5" t="inlineStr">
        <is>
          <t>Moyenne</t>
        </is>
      </c>
      <c r="L4" s="7" t="n">
        <v>46039</v>
      </c>
      <c r="M4" s="7" t="n">
        <v>46038</v>
      </c>
      <c r="N4" s="8">
        <f>IF(J4="Terminé",1,IF(J4="En cours",0.5,0))</f>
        <v/>
      </c>
      <c r="O4" s="9">
        <f>IF(AND(M4="",L4&lt;TODAY()),"En retard","")</f>
        <v/>
      </c>
      <c r="P4" s="10">
        <f>IFERROR(M4-L4,"")</f>
        <v/>
      </c>
      <c r="Q4" s="12" t="inlineStr">
        <is>
          <t>RAS</t>
        </is>
      </c>
    </row>
    <row r="5">
      <c r="A5" s="3" t="n">
        <v>3</v>
      </c>
      <c r="B5" s="4" t="inlineStr">
        <is>
          <t>Chloé Moreau</t>
        </is>
      </c>
      <c r="C5" s="4" t="inlineStr">
        <is>
          <t>Comptable</t>
        </is>
      </c>
      <c r="D5" s="5" t="inlineStr">
        <is>
          <t>Comptabilité</t>
        </is>
      </c>
      <c r="E5" s="4" t="inlineStr">
        <is>
          <t>Isabelle Roy</t>
        </is>
      </c>
      <c r="F5" s="3" t="inlineStr">
        <is>
          <t>Marseille</t>
        </is>
      </c>
      <c r="G5" s="6" t="n">
        <v>46055</v>
      </c>
      <c r="H5" s="3" t="inlineStr">
        <is>
          <t>Semaine 1</t>
        </is>
      </c>
      <c r="I5" s="3" t="inlineStr">
        <is>
          <t>Accès IT</t>
        </is>
      </c>
      <c r="J5" s="5" t="inlineStr">
        <is>
          <t>Terminé</t>
        </is>
      </c>
      <c r="K5" s="5" t="inlineStr">
        <is>
          <t>Basse</t>
        </is>
      </c>
      <c r="L5" s="7" t="n">
        <v>46060</v>
      </c>
      <c r="M5" s="7" t="n">
        <v>46059</v>
      </c>
      <c r="N5" s="8">
        <f>IF(J5="Terminé",1,IF(J5="En cours",0.5,0))</f>
        <v/>
      </c>
      <c r="O5" s="9">
        <f>IF(AND(M5="",L5&lt;TODAY()),"En retard","")</f>
        <v/>
      </c>
      <c r="P5" s="10">
        <f>IFERROR(M5-L5,"")</f>
        <v/>
      </c>
      <c r="Q5" s="4" t="inlineStr">
        <is>
          <t>Accès validés</t>
        </is>
      </c>
    </row>
    <row r="6">
      <c r="A6" s="11" t="n">
        <v>4</v>
      </c>
      <c r="B6" s="12" t="inlineStr">
        <is>
          <t>Thomas Girard</t>
        </is>
      </c>
      <c r="C6" s="12" t="inlineStr">
        <is>
          <t>Chef de projet</t>
        </is>
      </c>
      <c r="D6" s="5" t="inlineStr">
        <is>
          <t>Direction</t>
        </is>
      </c>
      <c r="E6" s="12" t="inlineStr">
        <is>
          <t>Nicolas Faure</t>
        </is>
      </c>
      <c r="F6" s="11" t="inlineStr">
        <is>
          <t>Toulouse</t>
        </is>
      </c>
      <c r="G6" s="13" t="n">
        <v>46069</v>
      </c>
      <c r="H6" s="11" t="inlineStr">
        <is>
          <t>Semaine 3</t>
        </is>
      </c>
      <c r="I6" s="11" t="inlineStr">
        <is>
          <t>Formation</t>
        </is>
      </c>
      <c r="J6" s="5" t="inlineStr">
        <is>
          <t>En cours</t>
        </is>
      </c>
      <c r="K6" s="5" t="inlineStr">
        <is>
          <t>Haute</t>
        </is>
      </c>
      <c r="L6" s="7" t="n">
        <v>46076</v>
      </c>
      <c r="M6" s="7" t="n"/>
      <c r="N6" s="8">
        <f>IF(J6="Terminé",1,IF(J6="En cours",0.5,0))</f>
        <v/>
      </c>
      <c r="O6" s="9">
        <f>IF(AND(M6="",L6&lt;TODAY()),"En retard","")</f>
        <v/>
      </c>
      <c r="P6" s="10">
        <f>IFERROR(M6-L6,"")</f>
        <v/>
      </c>
      <c r="Q6" s="12" t="inlineStr">
        <is>
          <t>Formation en cours de finalisation</t>
        </is>
      </c>
    </row>
    <row r="7">
      <c r="A7" s="3" t="n">
        <v>5</v>
      </c>
      <c r="B7" s="4" t="inlineStr">
        <is>
          <t>Léa Simon</t>
        </is>
      </c>
      <c r="C7" s="4" t="inlineStr">
        <is>
          <t>Assistant administratif</t>
        </is>
      </c>
      <c r="D7" s="5" t="inlineStr">
        <is>
          <t>RH</t>
        </is>
      </c>
      <c r="E7" s="4" t="inlineStr">
        <is>
          <t>Marc Bernard</t>
        </is>
      </c>
      <c r="F7" s="3" t="inlineStr">
        <is>
          <t>Bordeaux</t>
        </is>
      </c>
      <c r="G7" s="6" t="n">
        <v>46083</v>
      </c>
      <c r="H7" s="3" t="inlineStr">
        <is>
          <t>Semaine 2</t>
        </is>
      </c>
      <c r="I7" s="3" t="inlineStr">
        <is>
          <t>Suivi 1 semaine</t>
        </is>
      </c>
      <c r="J7" s="5" t="inlineStr">
        <is>
          <t>En cours</t>
        </is>
      </c>
      <c r="K7" s="5" t="inlineStr">
        <is>
          <t>Moyenne</t>
        </is>
      </c>
      <c r="L7" s="7" t="n">
        <v>46090</v>
      </c>
      <c r="M7" s="7" t="n"/>
      <c r="N7" s="8">
        <f>IF(J7="Terminé",1,IF(J7="En cours",0.5,0))</f>
        <v/>
      </c>
      <c r="O7" s="9">
        <f>IF(AND(M7="",L7&lt;TODAY()),"En retard","")</f>
        <v/>
      </c>
      <c r="P7" s="10">
        <f>IFERROR(M7-L7,"")</f>
        <v/>
      </c>
      <c r="Q7" s="4" t="inlineStr">
        <is>
          <t>Point prévu la semaine prochaine</t>
        </is>
      </c>
    </row>
    <row r="8">
      <c r="A8" s="11" t="n">
        <v>6</v>
      </c>
      <c r="B8" s="12" t="inlineStr">
        <is>
          <t>Nicolas Lambert</t>
        </is>
      </c>
      <c r="C8" s="12" t="inlineStr">
        <is>
          <t>Développeur</t>
        </is>
      </c>
      <c r="D8" s="5" t="inlineStr">
        <is>
          <t>IT</t>
        </is>
      </c>
      <c r="E8" s="12" t="inlineStr">
        <is>
          <t>Julien Roux</t>
        </is>
      </c>
      <c r="F8" s="11" t="inlineStr">
        <is>
          <t>Lille</t>
        </is>
      </c>
      <c r="G8" s="13" t="n">
        <v>46097</v>
      </c>
      <c r="H8" s="11" t="inlineStr">
        <is>
          <t>Semaine 4</t>
        </is>
      </c>
      <c r="I8" s="11" t="inlineStr">
        <is>
          <t>Suivi 1 mois</t>
        </is>
      </c>
      <c r="J8" s="5" t="inlineStr">
        <is>
          <t>En cours</t>
        </is>
      </c>
      <c r="K8" s="5" t="inlineStr">
        <is>
          <t>Haute</t>
        </is>
      </c>
      <c r="L8" s="7" t="n">
        <v>46132</v>
      </c>
      <c r="M8" s="7" t="n"/>
      <c r="N8" s="8">
        <f>IF(J8="Terminé",1,IF(J8="En cours",0.5,0))</f>
        <v/>
      </c>
      <c r="O8" s="9">
        <f>IF(AND(M8="",L8&lt;TODAY()),"En retard","")</f>
        <v/>
      </c>
      <c r="P8" s="10">
        <f>IFERROR(M8-L8,"")</f>
        <v/>
      </c>
      <c r="Q8" s="12" t="inlineStr">
        <is>
          <t>Bonne montée en compétence</t>
        </is>
      </c>
    </row>
    <row r="9">
      <c r="A9" s="3" t="n">
        <v>7</v>
      </c>
      <c r="B9" s="4" t="inlineStr">
        <is>
          <t>Manon Fontaine</t>
        </is>
      </c>
      <c r="C9" s="4" t="inlineStr">
        <is>
          <t>Marketing</t>
        </is>
      </c>
      <c r="D9" s="5" t="inlineStr">
        <is>
          <t>Marketing</t>
        </is>
      </c>
      <c r="E9" s="4" t="inlineStr">
        <is>
          <t>Camille Dubois</t>
        </is>
      </c>
      <c r="F9" s="3" t="inlineStr">
        <is>
          <t>Nantes</t>
        </is>
      </c>
      <c r="G9" s="6" t="n">
        <v>46111</v>
      </c>
      <c r="H9" s="3" t="inlineStr">
        <is>
          <t>Semaine 1</t>
        </is>
      </c>
      <c r="I9" s="3" t="inlineStr">
        <is>
          <t>Accueil</t>
        </is>
      </c>
      <c r="J9" s="5" t="inlineStr">
        <is>
          <t>Bloqué</t>
        </is>
      </c>
      <c r="K9" s="5" t="inlineStr">
        <is>
          <t>Haute</t>
        </is>
      </c>
      <c r="L9" s="7" t="n">
        <v>46117</v>
      </c>
      <c r="M9" s="7" t="n"/>
      <c r="N9" s="8">
        <f>IF(J9="Terminé",1,IF(J9="En cours",0.5,0))</f>
        <v/>
      </c>
      <c r="O9" s="9">
        <f>IF(AND(M9="",L9&lt;TODAY()),"En retard","")</f>
        <v/>
      </c>
      <c r="P9" s="10">
        <f>IFERROR(M9-L9,"")</f>
        <v/>
      </c>
      <c r="Q9" s="4" t="inlineStr">
        <is>
          <t>En attente de matériel</t>
        </is>
      </c>
    </row>
    <row r="10">
      <c r="A10" s="11" t="n">
        <v>8</v>
      </c>
      <c r="B10" s="12" t="inlineStr">
        <is>
          <t>Hugo Leroy</t>
        </is>
      </c>
      <c r="C10" s="12" t="inlineStr">
        <is>
          <t>Commercial</t>
        </is>
      </c>
      <c r="D10" s="5" t="inlineStr">
        <is>
          <t>Commercial</t>
        </is>
      </c>
      <c r="E10" s="12" t="inlineStr">
        <is>
          <t>Sophie Martin</t>
        </is>
      </c>
      <c r="F10" s="11" t="inlineStr">
        <is>
          <t>Strasbourg</t>
        </is>
      </c>
      <c r="G10" s="13" t="n">
        <v>46125</v>
      </c>
      <c r="H10" s="11" t="inlineStr">
        <is>
          <t>Semaine 2</t>
        </is>
      </c>
      <c r="I10" s="11" t="inlineStr">
        <is>
          <t>Matériel</t>
        </is>
      </c>
      <c r="J10" s="5" t="inlineStr">
        <is>
          <t>Bloqué</t>
        </is>
      </c>
      <c r="K10" s="5" t="inlineStr">
        <is>
          <t>Moyenne</t>
        </is>
      </c>
      <c r="L10" s="7" t="n">
        <v>46132</v>
      </c>
      <c r="M10" s="7" t="n"/>
      <c r="N10" s="8">
        <f>IF(J10="Terminé",1,IF(J10="En cours",0.5,0))</f>
        <v/>
      </c>
      <c r="O10" s="9">
        <f>IF(AND(M10="",L10&lt;TODAY()),"En retard","")</f>
        <v/>
      </c>
      <c r="P10" s="10">
        <f>IFERROR(M10-L10,"")</f>
        <v/>
      </c>
      <c r="Q10" s="12" t="inlineStr">
        <is>
          <t>Commande matériel en retard</t>
        </is>
      </c>
    </row>
    <row r="11">
      <c r="A11" s="3" t="n">
        <v>9</v>
      </c>
      <c r="B11" s="4" t="inlineStr">
        <is>
          <t>Émilie Rousseau</t>
        </is>
      </c>
      <c r="C11" s="4" t="inlineStr">
        <is>
          <t>RH</t>
        </is>
      </c>
      <c r="D11" s="5" t="inlineStr">
        <is>
          <t>RH</t>
        </is>
      </c>
      <c r="E11" s="4" t="inlineStr">
        <is>
          <t>Marc Bernard</t>
        </is>
      </c>
      <c r="F11" s="3" t="inlineStr">
        <is>
          <t>Paris</t>
        </is>
      </c>
      <c r="G11" s="6" t="n">
        <v>46139</v>
      </c>
      <c r="H11" s="3" t="inlineStr">
        <is>
          <t>Semaine 1</t>
        </is>
      </c>
      <c r="I11" s="3" t="inlineStr">
        <is>
          <t>Accès IT</t>
        </is>
      </c>
      <c r="J11" s="5" t="inlineStr">
        <is>
          <t>À faire</t>
        </is>
      </c>
      <c r="K11" s="5" t="inlineStr">
        <is>
          <t>Basse</t>
        </is>
      </c>
      <c r="L11" s="7" t="n">
        <v>46254</v>
      </c>
      <c r="M11" s="7" t="n"/>
      <c r="N11" s="8">
        <f>IF(J11="Terminé",1,IF(J11="En cours",0.5,0))</f>
        <v/>
      </c>
      <c r="O11" s="9">
        <f>IF(AND(M11="",L11&lt;TODAY()),"En retard","")</f>
        <v/>
      </c>
      <c r="P11" s="10">
        <f>IFERROR(M11-L11,"")</f>
        <v/>
      </c>
      <c r="Q11" s="4" t="inlineStr">
        <is>
          <t>Non démarré</t>
        </is>
      </c>
    </row>
    <row r="12">
      <c r="A12" s="11" t="n">
        <v>10</v>
      </c>
      <c r="B12" s="12" t="inlineStr">
        <is>
          <t>Lucas Vidal</t>
        </is>
      </c>
      <c r="C12" s="12" t="inlineStr">
        <is>
          <t>Développeur</t>
        </is>
      </c>
      <c r="D12" s="5" t="inlineStr">
        <is>
          <t>IT</t>
        </is>
      </c>
      <c r="E12" s="12" t="inlineStr">
        <is>
          <t>Julien Roux</t>
        </is>
      </c>
      <c r="F12" s="11" t="inlineStr">
        <is>
          <t>Lyon</t>
        </is>
      </c>
      <c r="G12" s="13" t="n">
        <v>46153</v>
      </c>
      <c r="H12" s="11" t="inlineStr">
        <is>
          <t>Semaine 3</t>
        </is>
      </c>
      <c r="I12" s="11" t="inlineStr">
        <is>
          <t>Formation</t>
        </is>
      </c>
      <c r="J12" s="5" t="inlineStr">
        <is>
          <t>À faire</t>
        </is>
      </c>
      <c r="K12" s="5" t="inlineStr">
        <is>
          <t>Moyenne</t>
        </is>
      </c>
      <c r="L12" s="7" t="n">
        <v>46259</v>
      </c>
      <c r="M12" s="7" t="n"/>
      <c r="N12" s="8">
        <f>IF(J12="Terminé",1,IF(J12="En cours",0.5,0))</f>
        <v/>
      </c>
      <c r="O12" s="9">
        <f>IF(AND(M12="",L12&lt;TODAY()),"En retard","")</f>
        <v/>
      </c>
      <c r="P12" s="10">
        <f>IFERROR(M12-L12,"")</f>
        <v/>
      </c>
      <c r="Q12" s="12" t="inlineStr">
        <is>
          <t>Planifié pour la rentrée</t>
        </is>
      </c>
    </row>
  </sheetData>
  <autoFilter ref="A2:Q12"/>
  <mergeCells count="1">
    <mergeCell ref="A1:Q1"/>
  </mergeCells>
  <conditionalFormatting sqref="J3:J12">
    <cfRule type="expression" priority="1" dxfId="0" stopIfTrue="1">
      <formula>J3="Terminé"</formula>
    </cfRule>
    <cfRule type="expression" priority="2" dxfId="1" stopIfTrue="1">
      <formula>OR(J3="Bloqué",J3="En retard")</formula>
    </cfRule>
  </conditionalFormatting>
  <conditionalFormatting sqref="O3:O12">
    <cfRule type="expression" priority="3" dxfId="1" stopIfTrue="1">
      <formula>O3="En retard"</formula>
    </cfRule>
  </conditionalFormatting>
  <dataValidations count="4">
    <dataValidation sqref="D3:D12" showErrorMessage="1" showInputMessage="1" allowBlank="1" type="list">
      <formula1>=Référentiel!$A$3:$A$8</formula1>
    </dataValidation>
    <dataValidation sqref="J3:J12" showErrorMessage="1" showInputMessage="1" allowBlank="1" type="list">
      <formula1>=Référentiel!$B$3:$B$6</formula1>
    </dataValidation>
    <dataValidation sqref="K3:K12" showErrorMessage="1" showInputMessage="1" allowBlank="1" type="list">
      <formula1>=Référentiel!$C$3:$C$5</formula1>
    </dataValidation>
    <dataValidation sqref="I3:I12" showErrorMessage="1" showInputMessage="1" allowBlank="1" type="list">
      <formula1>=Référentiel!$D$3:$D$8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6" customWidth="1" min="5" max="5"/>
    <col width="14" customWidth="1" min="6" max="6"/>
  </cols>
  <sheetData>
    <row r="1" ht="26" customHeight="1">
      <c r="A1" s="14" t="inlineStr">
        <is>
          <t>TABLEAU DE BORD - PLAN D'INTÉGRATION 2026</t>
        </is>
      </c>
    </row>
    <row r="3">
      <c r="A3" s="15" t="inlineStr">
        <is>
          <t>INDICATEURS CLÉS</t>
        </is>
      </c>
    </row>
    <row r="4">
      <c r="A4" s="16" t="inlineStr">
        <is>
          <t>Nombre total de collaborateurs</t>
        </is>
      </c>
      <c r="E4" s="17">
        <f>COUNTA('Plan d''intégration'!A3:A12)</f>
        <v/>
      </c>
    </row>
    <row r="5">
      <c r="A5" s="16" t="inlineStr">
        <is>
          <t>Nombre terminés</t>
        </is>
      </c>
      <c r="E5" s="17">
        <f>COUNTIF('Plan d''intégration'!J3:J12,"Terminé")</f>
        <v/>
      </c>
    </row>
    <row r="6">
      <c r="A6" s="16" t="inlineStr">
        <is>
          <t>Nombre en cours</t>
        </is>
      </c>
      <c r="E6" s="17">
        <f>COUNTIF('Plan d''intégration'!J3:J12,"En cours")</f>
        <v/>
      </c>
    </row>
    <row r="7">
      <c r="A7" s="16" t="inlineStr">
        <is>
          <t>Nombre bloqués</t>
        </is>
      </c>
      <c r="E7" s="17">
        <f>COUNTIF('Plan d''intégration'!J3:J12,"Bloqué")</f>
        <v/>
      </c>
    </row>
    <row r="8">
      <c r="A8" s="16" t="inlineStr">
        <is>
          <t>Taux d'avancement moyen</t>
        </is>
      </c>
      <c r="E8" s="18">
        <f>AVERAGE('Plan d''intégration'!N3:N12)</f>
        <v/>
      </c>
    </row>
    <row r="9">
      <c r="A9" s="16" t="inlineStr">
        <is>
          <t>Nombre de retards</t>
        </is>
      </c>
      <c r="E9" s="17">
        <f>COUNTIF('Plan d''intégration'!O3:O12,"En retard")</f>
        <v/>
      </c>
    </row>
    <row r="10">
      <c r="A10" s="16" t="inlineStr">
        <is>
          <t>Écart de délai moyen (jours)</t>
        </is>
      </c>
      <c r="E10" s="19">
        <f>IFERROR(AVERAGEIF('Plan d''intégration'!P3:P12,"&gt;0"),0)</f>
        <v/>
      </c>
    </row>
    <row r="12">
      <c r="A12" s="15" t="inlineStr">
        <is>
          <t>RÉPARTITION PAR STATUT</t>
        </is>
      </c>
    </row>
    <row r="13">
      <c r="A13" s="2" t="inlineStr">
        <is>
          <t>Statut</t>
        </is>
      </c>
      <c r="B13" s="2" t="inlineStr">
        <is>
          <t>Nombre</t>
        </is>
      </c>
    </row>
    <row r="14">
      <c r="A14" s="3" t="inlineStr">
        <is>
          <t>Terminé</t>
        </is>
      </c>
      <c r="B14" s="3">
        <f>COUNTIF('Plan d''intégration'!J3:J12,"Terminé")</f>
        <v/>
      </c>
    </row>
    <row r="15">
      <c r="A15" s="11" t="inlineStr">
        <is>
          <t>En cours</t>
        </is>
      </c>
      <c r="B15" s="11">
        <f>COUNTIF('Plan d''intégration'!J3:J12,"En cours")</f>
        <v/>
      </c>
    </row>
    <row r="16">
      <c r="A16" s="3" t="inlineStr">
        <is>
          <t>Bloqué</t>
        </is>
      </c>
      <c r="B16" s="3">
        <f>COUNTIF('Plan d''intégration'!J3:J12,"Bloqué")</f>
        <v/>
      </c>
    </row>
    <row r="17">
      <c r="A17" s="11" t="inlineStr">
        <is>
          <t>À faire</t>
        </is>
      </c>
      <c r="B17" s="11">
        <f>COUNTIF('Plan d''intégration'!J3:J12,"À faire")</f>
        <v/>
      </c>
    </row>
    <row r="19">
      <c r="A19" s="15" t="inlineStr">
        <is>
          <t>RÉPARTITION PAR SERVICE</t>
        </is>
      </c>
    </row>
    <row r="20">
      <c r="A20" s="2" t="inlineStr">
        <is>
          <t>Service</t>
        </is>
      </c>
      <c r="B20" s="2" t="inlineStr">
        <is>
          <t>Nombre</t>
        </is>
      </c>
    </row>
    <row r="21">
      <c r="A21" s="3" t="inlineStr">
        <is>
          <t>RH</t>
        </is>
      </c>
      <c r="B21" s="3">
        <f>COUNTIF('Plan d''intégration'!D3:D12,"RH")</f>
        <v/>
      </c>
    </row>
    <row r="22">
      <c r="A22" s="11" t="inlineStr">
        <is>
          <t>Commercial</t>
        </is>
      </c>
      <c r="B22" s="11">
        <f>COUNTIF('Plan d''intégration'!D3:D12,"Commercial")</f>
        <v/>
      </c>
    </row>
    <row r="23">
      <c r="A23" s="3" t="inlineStr">
        <is>
          <t>Comptabilité</t>
        </is>
      </c>
      <c r="B23" s="3">
        <f>COUNTIF('Plan d''intégration'!D3:D12,"Comptabilité")</f>
        <v/>
      </c>
    </row>
    <row r="24">
      <c r="A24" s="11" t="inlineStr">
        <is>
          <t>Marketing</t>
        </is>
      </c>
      <c r="B24" s="11">
        <f>COUNTIF('Plan d''intégration'!D3:D12,"Marketing")</f>
        <v/>
      </c>
    </row>
    <row r="25">
      <c r="A25" s="3" t="inlineStr">
        <is>
          <t>IT</t>
        </is>
      </c>
      <c r="B25" s="3">
        <f>COUNTIF('Plan d''intégration'!D3:D12,"IT")</f>
        <v/>
      </c>
    </row>
    <row r="26">
      <c r="A26" s="11" t="inlineStr">
        <is>
          <t>Direction</t>
        </is>
      </c>
      <c r="B26" s="11">
        <f>COUNTIF('Plan d''intégration'!D3:D12,"Direction")</f>
        <v/>
      </c>
    </row>
  </sheetData>
  <mergeCells count="11">
    <mergeCell ref="A1:F1"/>
    <mergeCell ref="A3:F3"/>
    <mergeCell ref="A4:D4"/>
    <mergeCell ref="A5:D5"/>
    <mergeCell ref="A6:D6"/>
    <mergeCell ref="A7:D7"/>
    <mergeCell ref="A8:D8"/>
    <mergeCell ref="A9:D9"/>
    <mergeCell ref="A10:D10"/>
    <mergeCell ref="A12:B12"/>
    <mergeCell ref="A19:B1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 ht="22" customHeight="1">
      <c r="A1" s="14" t="inlineStr">
        <is>
          <t>RÉFÉRENTIEL - LISTES DÉROULANTES</t>
        </is>
      </c>
    </row>
    <row r="2">
      <c r="A2" s="20" t="inlineStr">
        <is>
          <t>Liste des services</t>
        </is>
      </c>
      <c r="B2" s="20" t="inlineStr">
        <is>
          <t>Liste des statuts</t>
        </is>
      </c>
      <c r="C2" s="20" t="inlineStr">
        <is>
          <t>Liste des priorités</t>
        </is>
      </c>
      <c r="D2" s="20" t="inlineStr">
        <is>
          <t>Liste des étapes</t>
        </is>
      </c>
    </row>
    <row r="3">
      <c r="A3" s="21" t="inlineStr">
        <is>
          <t>RH</t>
        </is>
      </c>
      <c r="B3" s="21" t="inlineStr">
        <is>
          <t>À faire</t>
        </is>
      </c>
      <c r="C3" s="21" t="inlineStr">
        <is>
          <t>Haute</t>
        </is>
      </c>
      <c r="D3" s="21" t="inlineStr">
        <is>
          <t>Accueil</t>
        </is>
      </c>
    </row>
    <row r="4">
      <c r="A4" s="22" t="inlineStr">
        <is>
          <t>Commercial</t>
        </is>
      </c>
      <c r="B4" s="22" t="inlineStr">
        <is>
          <t>En cours</t>
        </is>
      </c>
      <c r="C4" s="22" t="inlineStr">
        <is>
          <t>Moyenne</t>
        </is>
      </c>
      <c r="D4" s="22" t="inlineStr">
        <is>
          <t>Matériel</t>
        </is>
      </c>
    </row>
    <row r="5">
      <c r="A5" s="21" t="inlineStr">
        <is>
          <t>Comptabilité</t>
        </is>
      </c>
      <c r="B5" s="21" t="inlineStr">
        <is>
          <t>Terminé</t>
        </is>
      </c>
      <c r="C5" s="21" t="inlineStr">
        <is>
          <t>Basse</t>
        </is>
      </c>
      <c r="D5" s="21" t="inlineStr">
        <is>
          <t>Accès IT</t>
        </is>
      </c>
    </row>
    <row r="6">
      <c r="A6" s="22" t="inlineStr">
        <is>
          <t>Marketing</t>
        </is>
      </c>
      <c r="B6" s="22" t="inlineStr">
        <is>
          <t>Bloqué</t>
        </is>
      </c>
      <c r="C6" s="22" t="n"/>
      <c r="D6" s="22" t="inlineStr">
        <is>
          <t>Formation</t>
        </is>
      </c>
    </row>
    <row r="7">
      <c r="A7" s="21" t="inlineStr">
        <is>
          <t>IT</t>
        </is>
      </c>
      <c r="B7" s="21" t="n"/>
      <c r="C7" s="21" t="n"/>
      <c r="D7" s="21" t="inlineStr">
        <is>
          <t>Suivi 1 semaine</t>
        </is>
      </c>
    </row>
    <row r="8">
      <c r="A8" s="22" t="inlineStr">
        <is>
          <t>Direction</t>
        </is>
      </c>
      <c r="B8" s="22" t="n"/>
      <c r="C8" s="22" t="n"/>
      <c r="D8" s="22" t="inlineStr">
        <is>
          <t>Suivi 1 mois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4" customHeight="1">
      <c r="A1" s="14" t="inlineStr">
        <is>
          <t>MODE D'EMPLOI - PLAN D'INTÉGRATION</t>
        </is>
      </c>
    </row>
    <row r="3" ht="40" customHeight="1">
      <c r="A3" s="20" t="inlineStr">
        <is>
          <t>Feuille Plan d'intégration</t>
        </is>
      </c>
      <c r="B3" s="23" t="inlineStr">
        <is>
          <t>Contient la liste des collaborateurs en cours d'intégration : identité, poste, service, manager, ville, dates et étape en cours. Les cellules jaune pâle (Service, Statut, Priorité, dates) sont à saisir via les listes déroulantes.</t>
        </is>
      </c>
    </row>
    <row r="4" ht="40" customHeight="1">
      <c r="A4" s="20" t="inlineStr">
        <is>
          <t>Statuts</t>
        </is>
      </c>
      <c r="B4" s="23" t="inlineStr">
        <is>
          <t>« Terminé » apparaît en vert, « Bloqué » et « En retard » apparaissent en rouge. « En cours » et « À faire » restent neutres. Le statut pilote automatiquement l'avancement (%).</t>
        </is>
      </c>
    </row>
    <row r="5" ht="40" customHeight="1">
      <c r="A5" s="20" t="inlineStr">
        <is>
          <t>Saisie des dates</t>
        </is>
      </c>
      <c r="B5" s="23" t="inlineStr">
        <is>
          <t>Toutes les dates doivent être saisies au format JJ/MM/AAAA (ex : 15/03/2026). La colonne « Réalisé le » reste vide tant que l'étape n'est pas terminée.</t>
        </is>
      </c>
    </row>
    <row r="6" ht="40" customHeight="1">
      <c r="A6" s="20" t="inlineStr">
        <is>
          <t>Avancement (%)</t>
        </is>
      </c>
      <c r="B6" s="23" t="inlineStr">
        <is>
          <t>Calculé automatiquement : 100% si Terminé, 50% si En cours, 0% sinon (formule en colonne N).</t>
        </is>
      </c>
    </row>
    <row r="7" ht="40" customHeight="1">
      <c r="A7" s="20" t="inlineStr">
        <is>
          <t>Retard</t>
        </is>
      </c>
      <c r="B7" s="23" t="inlineStr">
        <is>
          <t>La colonne « Retard » affiche automatiquement « En retard » si la date limite est dépassée et qu'aucune date de réalisation n'est renseignée.</t>
        </is>
      </c>
    </row>
    <row r="8" ht="40" customHeight="1">
      <c r="A8" s="20" t="inlineStr">
        <is>
          <t>Écart de délai</t>
        </is>
      </c>
      <c r="B8" s="23" t="inlineStr">
        <is>
          <t>Différence en jours entre la date de réalisation et la date limite (colonne P). Une valeur négative signifie une réalisation en avance.</t>
        </is>
      </c>
    </row>
    <row r="9" ht="40" customHeight="1">
      <c r="A9" s="20" t="inlineStr">
        <is>
          <t>Listes déroulantes</t>
        </is>
      </c>
      <c r="B9" s="23" t="inlineStr">
        <is>
          <t>Les colonnes Service, Statut, Priorité et Étape utilisent des listes déroulantes définies dans la feuille Référentiel. Ne pas modifier les libellés de cette feuille sans mettre à jour les listes.</t>
        </is>
      </c>
    </row>
    <row r="10" ht="40" customHeight="1">
      <c r="A10" s="20" t="inlineStr">
        <is>
          <t>Synthèse</t>
        </is>
      </c>
      <c r="B10" s="23" t="inlineStr">
        <is>
          <t>Le tableau de bord agrège automatiquement les données de la feuille Plan d'intégration : indicateurs clés, répartition par statut et par service, avec graphiques associés.</t>
        </is>
      </c>
    </row>
    <row r="11" ht="40" customHeight="1">
      <c r="A11" s="20" t="inlineStr">
        <is>
          <t>Filtres</t>
        </is>
      </c>
      <c r="B11" s="23" t="inlineStr">
        <is>
          <t>Vous pouvez activer les filtres automatiques sur l'en-tête de la feuille Plan d'intégration pour trier ou filtrer par service, statut, priorité ou manager.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2026-07-13T17:30:11Z</dcterms:created>
  <dcterms:modified xmlns:dcterms="http://purl.org/dc/terms/" xmlns:xsi="http://www.w3.org/2001/XMLSchema-instance" xsi:type="dcterms:W3CDTF">2026-07-13T17:30:11Z</dcterms:modified>
</cp:coreProperties>
</file>