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ypothèses" sheetId="1" state="visible" r:id="rId1"/>
    <sheet xmlns:r="http://schemas.openxmlformats.org/officeDocument/2006/relationships" name="Prévisionnel mensuel" sheetId="2" state="visible" r:id="rId2"/>
    <sheet xmlns:r="http://schemas.openxmlformats.org/officeDocument/2006/relationships" name="Tableau de bord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mm/yyyy"/>
    <numFmt numFmtId="166" formatCode="#,##0.00&quot; €&quot;"/>
  </numFmts>
  <fonts count="7">
    <font>
      <name val="Calibri"/>
      <family val="2"/>
      <color theme="1"/>
      <sz val="11"/>
      <scheme val="minor"/>
    </font>
    <font>
      <name val="Calibri"/>
      <b val="1"/>
      <color rgb="000E7A54"/>
      <sz val="15"/>
    </font>
    <font>
      <name val="Calibri"/>
      <b val="1"/>
      <color rgb="00FFFFFF"/>
      <sz val="11"/>
    </font>
    <font>
      <name val="Calibri"/>
      <b val="1"/>
      <color rgb="001F2937"/>
      <sz val="11"/>
    </font>
    <font>
      <b val="1"/>
    </font>
    <font>
      <b val="1"/>
      <color rgb="000E7A54"/>
      <sz val="11"/>
    </font>
    <font>
      <name val="Calibri"/>
      <color rgb="001F2937"/>
      <sz val="10"/>
    </font>
  </fonts>
  <fills count="8">
    <fill>
      <patternFill/>
    </fill>
    <fill>
      <patternFill patternType="gray125"/>
    </fill>
    <fill>
      <patternFill patternType="solid">
        <fgColor rgb="000E7A54"/>
      </patternFill>
    </fill>
    <fill>
      <patternFill patternType="solid">
        <fgColor rgb="00EAF7F1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97316"/>
      </patternFill>
    </fill>
    <fill>
      <patternFill patternType="solid">
        <fgColor rgb="0012946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10" fontId="0" fillId="4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166" fontId="2" fillId="7" borderId="1" applyAlignment="1" pivotButton="0" quotePrefix="0" xfId="0">
      <alignment horizontal="center" vertical="center"/>
    </xf>
    <xf numFmtId="0" fontId="4" fillId="5" borderId="1" pivotButton="0" quotePrefix="0" xfId="0"/>
    <xf numFmtId="10" fontId="0" fillId="4" borderId="1" pivotButton="0" quotePrefix="0" xfId="0"/>
    <xf numFmtId="166" fontId="0" fillId="4" borderId="1" pivotButton="0" quotePrefix="0" xfId="0"/>
    <xf numFmtId="0" fontId="4" fillId="3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10" fontId="0" fillId="5" borderId="1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0" fillId="3" borderId="1" pivotButton="0" quotePrefix="0" xfId="0"/>
    <xf numFmtId="166" fontId="0" fillId="3" borderId="1" pivotButton="0" quotePrefix="0" xfId="0"/>
    <xf numFmtId="0" fontId="0" fillId="5" borderId="1" pivotButton="0" quotePrefix="0" xfId="0"/>
    <xf numFmtId="166" fontId="0" fillId="5" borderId="1" pivotButton="0" quotePrefix="0" xfId="0"/>
    <xf numFmtId="0" fontId="5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ont>
        <b val="1"/>
        <color rgb="0016A34A"/>
      </font>
    </dxf>
    <dxf>
      <font>
        <b val="1"/>
        <color rgb="00DC262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mensuelle du CA et de la Trésorerie</a:t>
            </a:r>
          </a:p>
        </rich>
      </tx>
    </title>
    <plotArea>
      <lineChart>
        <grouping val="standard"/>
        <ser>
          <idx val="0"/>
          <order val="0"/>
          <tx>
            <strRef>
              <f>'Prévisionnel mensuel'!B3</f>
            </strRef>
          </tx>
          <spPr>
            <a:ln xmlns:a="http://schemas.openxmlformats.org/drawingml/2006/main" w="20000">
              <a:solidFill>
                <a:srgbClr val="0E7A54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'Prévisionnel mensuel'!$A$4:$A$13</f>
            </numRef>
          </cat>
          <val>
            <numRef>
              <f>'Prévisionnel mensuel'!$B$4:$B$13</f>
            </numRef>
          </val>
        </ser>
        <ser>
          <idx val="1"/>
          <order val="1"/>
          <tx>
            <strRef>
              <f>'Prévisionnel mensuel'!M3</f>
            </strRef>
          </tx>
          <spPr>
            <a:ln xmlns:a="http://schemas.openxmlformats.org/drawingml/2006/main" w="20000">
              <a:solidFill>
                <a:srgbClr val="F9731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'Prévisionnel mensuel'!$A$4:$A$13</f>
            </numRef>
          </cat>
          <val>
            <numRef>
              <f>'Prévisionnel mensuel'!$M$4:$M$13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 / Charges totales / Résultat net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'Prévisionnel mensuel'!B3</f>
            </strRef>
          </tx>
          <spPr>
            <a:solidFill xmlns:a="http://schemas.openxmlformats.org/drawingml/2006/main">
              <a:srgbClr val="0E7A54"/>
            </a:solidFill>
            <a:ln xmlns:a="http://schemas.openxmlformats.org/drawingml/2006/main">
              <a:prstDash val="solid"/>
            </a:ln>
          </spPr>
          <cat>
            <numRef>
              <f>'Prévisionnel mensuel'!$A$4:$A$13</f>
            </numRef>
          </cat>
          <val>
            <numRef>
              <f>'Prévisionnel mensuel'!$B$4:$B$13</f>
            </numRef>
          </val>
        </ser>
        <ser>
          <idx val="1"/>
          <order val="1"/>
          <tx>
            <strRef>
              <f>'Prévisionnel mensuel'!N3</f>
            </strRef>
          </tx>
          <spPr>
            <a:solidFill xmlns:a="http://schemas.openxmlformats.org/drawingml/2006/main">
              <a:srgbClr val="F97316"/>
            </a:solidFill>
            <a:ln xmlns:a="http://schemas.openxmlformats.org/drawingml/2006/main">
              <a:prstDash val="solid"/>
            </a:ln>
          </spPr>
          <cat>
            <numRef>
              <f>'Prévisionnel mensuel'!$A$4:$A$13</f>
            </numRef>
          </cat>
          <val>
            <numRef>
              <f>'Prévisionnel mensuel'!$N$4:$N$13</f>
            </numRef>
          </val>
        </ser>
        <ser>
          <idx val="2"/>
          <order val="2"/>
          <tx>
            <strRef>
              <f>'Prévisionnel mensuel'!I3</f>
            </strRef>
          </tx>
          <spPr>
            <a:solidFill xmlns:a="http://schemas.openxmlformats.org/drawingml/2006/main">
              <a:srgbClr val="12946A"/>
            </a:solidFill>
            <a:ln xmlns:a="http://schemas.openxmlformats.org/drawingml/2006/main">
              <a:prstDash val="solid"/>
            </a:ln>
          </spPr>
          <cat>
            <numRef>
              <f>'Prévisionnel mensuel'!$A$4:$A$13</f>
            </numRef>
          </cat>
          <val>
            <numRef>
              <f>'Prévisionnel mensuel'!$I$4:$I$13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charges annuelles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bord'!$A$12:$A$14</f>
            </numRef>
          </cat>
          <val>
            <numRef>
              <f>'Tableau de bord'!$B$12:$B$14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19</row>
      <rowOff>0</rowOff>
    </from>
    <ext cx="648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36</row>
      <rowOff>0</rowOff>
    </from>
    <ext cx="432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2" customWidth="1" min="3" max="3"/>
    <col width="18" customWidth="1" min="4" max="4"/>
    <col width="20" customWidth="1" min="5" max="5"/>
    <col width="20" customWidth="1" min="6" max="6"/>
    <col width="15" customWidth="1" min="7" max="7"/>
    <col width="12" customWidth="1" min="8" max="8"/>
    <col width="22" customWidth="1" min="9" max="9"/>
    <col width="24" customWidth="1" min="10" max="10"/>
  </cols>
  <sheetData>
    <row r="1">
      <c r="A1" s="1" t="inlineStr">
        <is>
          <t>PLAN FINANCIER PRÉVISIONNEL 2026 — HYPOTHÈSES</t>
        </is>
      </c>
    </row>
    <row r="3">
      <c r="A3" s="2" t="inlineStr">
        <is>
          <t>Mois</t>
        </is>
      </c>
      <c r="B3" s="2" t="inlineStr">
        <is>
          <t>CA de référence (€)</t>
        </is>
      </c>
      <c r="C3" s="2" t="inlineStr">
        <is>
          <t>Taux de croissance mensuel (%)</t>
        </is>
      </c>
      <c r="D3" s="2" t="inlineStr">
        <is>
          <t>Taux de marge brute (%)</t>
        </is>
      </c>
      <c r="E3" s="2" t="inlineStr">
        <is>
          <t>Charges fixes mensuelles (€)</t>
        </is>
      </c>
      <c r="F3" s="2" t="inlineStr">
        <is>
          <t>Charges variables (% du CA)</t>
        </is>
      </c>
      <c r="G3" s="2" t="inlineStr">
        <is>
          <t>Taux de TVA (%)</t>
        </is>
      </c>
      <c r="H3" s="2" t="inlineStr">
        <is>
          <t>Taux d'IS (%)</t>
        </is>
      </c>
      <c r="I3" s="2" t="inlineStr">
        <is>
          <t>Encaissement client 30 j (%)</t>
        </is>
      </c>
      <c r="J3" s="2" t="inlineStr">
        <is>
          <t>Décaissement fournisseur 30 j (%)</t>
        </is>
      </c>
    </row>
    <row r="4">
      <c r="A4" s="3" t="n">
        <v>46023</v>
      </c>
      <c r="B4" s="4" t="n">
        <v>12000</v>
      </c>
      <c r="C4" s="5" t="n">
        <v>0.05</v>
      </c>
      <c r="D4" s="5" t="n">
        <v>0.58</v>
      </c>
      <c r="E4" s="4" t="n">
        <v>4500</v>
      </c>
      <c r="F4" s="5" t="n">
        <v>0.28</v>
      </c>
      <c r="G4" s="5" t="n">
        <v>0.2</v>
      </c>
      <c r="H4" s="5" t="n">
        <v>0.25</v>
      </c>
      <c r="I4" s="5" t="n">
        <v>0.9</v>
      </c>
      <c r="J4" s="5" t="n">
        <v>0.9</v>
      </c>
    </row>
    <row r="5">
      <c r="A5" s="6" t="n">
        <v>46054</v>
      </c>
      <c r="B5" s="4" t="n">
        <v>13500</v>
      </c>
      <c r="C5" s="5" t="n">
        <v>0.06</v>
      </c>
      <c r="D5" s="5" t="n">
        <v>0.57</v>
      </c>
      <c r="E5" s="4" t="n">
        <v>4700</v>
      </c>
      <c r="F5" s="5" t="n">
        <v>0.26</v>
      </c>
      <c r="G5" s="5" t="n">
        <v>0.2</v>
      </c>
      <c r="H5" s="5" t="n">
        <v>0.25</v>
      </c>
      <c r="I5" s="5" t="n">
        <v>0.9</v>
      </c>
      <c r="J5" s="5" t="n">
        <v>0.9</v>
      </c>
    </row>
    <row r="6">
      <c r="A6" s="3" t="n">
        <v>46082</v>
      </c>
      <c r="B6" s="4" t="n">
        <v>14800</v>
      </c>
      <c r="C6" s="5" t="n">
        <v>0.05</v>
      </c>
      <c r="D6" s="5" t="n">
        <v>0.59</v>
      </c>
      <c r="E6" s="4" t="n">
        <v>4900</v>
      </c>
      <c r="F6" s="5" t="n">
        <v>0.25</v>
      </c>
      <c r="G6" s="5" t="n">
        <v>0.2</v>
      </c>
      <c r="H6" s="5" t="n">
        <v>0.25</v>
      </c>
      <c r="I6" s="5" t="n">
        <v>0.9</v>
      </c>
      <c r="J6" s="5" t="n">
        <v>0.9</v>
      </c>
    </row>
    <row r="7">
      <c r="A7" s="6" t="n">
        <v>46113</v>
      </c>
      <c r="B7" s="4" t="n">
        <v>16200</v>
      </c>
      <c r="C7" s="5" t="n">
        <v>0.07000000000000001</v>
      </c>
      <c r="D7" s="5" t="n">
        <v>0.58</v>
      </c>
      <c r="E7" s="4" t="n">
        <v>5100</v>
      </c>
      <c r="F7" s="5" t="n">
        <v>0.24</v>
      </c>
      <c r="G7" s="5" t="n">
        <v>0.2</v>
      </c>
      <c r="H7" s="5" t="n">
        <v>0.25</v>
      </c>
      <c r="I7" s="5" t="n">
        <v>0.9</v>
      </c>
      <c r="J7" s="5" t="n">
        <v>0.9</v>
      </c>
    </row>
    <row r="8">
      <c r="A8" s="3" t="n">
        <v>46143</v>
      </c>
      <c r="B8" s="4" t="n">
        <v>17800</v>
      </c>
      <c r="C8" s="5" t="n">
        <v>0.04</v>
      </c>
      <c r="D8" s="5" t="n">
        <v>0.6</v>
      </c>
      <c r="E8" s="4" t="n">
        <v>5300</v>
      </c>
      <c r="F8" s="5" t="n">
        <v>0.23</v>
      </c>
      <c r="G8" s="5" t="n">
        <v>0.2</v>
      </c>
      <c r="H8" s="5" t="n">
        <v>0.25</v>
      </c>
      <c r="I8" s="5" t="n">
        <v>0.9</v>
      </c>
      <c r="J8" s="5" t="n">
        <v>0.9</v>
      </c>
    </row>
    <row r="9">
      <c r="A9" s="6" t="n">
        <v>46174</v>
      </c>
      <c r="B9" s="4" t="n">
        <v>19500</v>
      </c>
      <c r="C9" s="5" t="n">
        <v>0.06</v>
      </c>
      <c r="D9" s="5" t="n">
        <v>0.59</v>
      </c>
      <c r="E9" s="4" t="n">
        <v>5500</v>
      </c>
      <c r="F9" s="5" t="n">
        <v>0.22</v>
      </c>
      <c r="G9" s="5" t="n">
        <v>0.2</v>
      </c>
      <c r="H9" s="5" t="n">
        <v>0.25</v>
      </c>
      <c r="I9" s="5" t="n">
        <v>0.9</v>
      </c>
      <c r="J9" s="5" t="n">
        <v>0.9</v>
      </c>
    </row>
    <row r="10">
      <c r="A10" s="3" t="n">
        <v>46204</v>
      </c>
      <c r="B10" s="4" t="n">
        <v>21200</v>
      </c>
      <c r="C10" s="5" t="n">
        <v>0.05</v>
      </c>
      <c r="D10" s="5" t="n">
        <v>0.58</v>
      </c>
      <c r="E10" s="4" t="n">
        <v>5700</v>
      </c>
      <c r="F10" s="5" t="n">
        <v>0.21</v>
      </c>
      <c r="G10" s="5" t="n">
        <v>0.2</v>
      </c>
      <c r="H10" s="5" t="n">
        <v>0.25</v>
      </c>
      <c r="I10" s="5" t="n">
        <v>0.9</v>
      </c>
      <c r="J10" s="5" t="n">
        <v>0.9</v>
      </c>
    </row>
    <row r="11">
      <c r="A11" s="6" t="n">
        <v>46235</v>
      </c>
      <c r="B11" s="4" t="n">
        <v>23000</v>
      </c>
      <c r="C11" s="5" t="n">
        <v>0.08</v>
      </c>
      <c r="D11" s="5" t="n">
        <v>0.6</v>
      </c>
      <c r="E11" s="4" t="n">
        <v>5900</v>
      </c>
      <c r="F11" s="5" t="n">
        <v>0.2</v>
      </c>
      <c r="G11" s="5" t="n">
        <v>0.2</v>
      </c>
      <c r="H11" s="5" t="n">
        <v>0.25</v>
      </c>
      <c r="I11" s="5" t="n">
        <v>0.9</v>
      </c>
      <c r="J11" s="5" t="n">
        <v>0.9</v>
      </c>
    </row>
    <row r="12">
      <c r="A12" s="3" t="n">
        <v>46266</v>
      </c>
      <c r="B12" s="4" t="n">
        <v>25500</v>
      </c>
      <c r="C12" s="5" t="n">
        <v>0.06</v>
      </c>
      <c r="D12" s="5" t="n">
        <v>0.59</v>
      </c>
      <c r="E12" s="4" t="n">
        <v>6100</v>
      </c>
      <c r="F12" s="5" t="n">
        <v>0.19</v>
      </c>
      <c r="G12" s="5" t="n">
        <v>0.2</v>
      </c>
      <c r="H12" s="5" t="n">
        <v>0.25</v>
      </c>
      <c r="I12" s="5" t="n">
        <v>0.9</v>
      </c>
      <c r="J12" s="5" t="n">
        <v>0.9</v>
      </c>
    </row>
    <row r="13">
      <c r="A13" s="6" t="n">
        <v>46296</v>
      </c>
      <c r="B13" s="4" t="n">
        <v>28000</v>
      </c>
      <c r="C13" s="5" t="n">
        <v>0.07000000000000001</v>
      </c>
      <c r="D13" s="5" t="n">
        <v>0.6</v>
      </c>
      <c r="E13" s="4" t="n">
        <v>6200</v>
      </c>
      <c r="F13" s="5" t="n">
        <v>0.18</v>
      </c>
      <c r="G13" s="5" t="n">
        <v>0.2</v>
      </c>
      <c r="H13" s="5" t="n">
        <v>0.25</v>
      </c>
      <c r="I13" s="5" t="n">
        <v>0.9</v>
      </c>
      <c r="J13" s="5" t="n">
        <v>0.9</v>
      </c>
    </row>
  </sheetData>
  <mergeCells count="1">
    <mergeCell ref="A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6" customWidth="1" min="4" max="4"/>
    <col width="14" customWidth="1" min="5" max="5"/>
    <col width="14" customWidth="1" min="6" max="6"/>
    <col width="18" customWidth="1" min="7" max="7"/>
    <col width="14" customWidth="1" min="8" max="8"/>
    <col width="14" customWidth="1" min="9" max="9"/>
    <col width="16" customWidth="1" min="10" max="10"/>
    <col width="14" customWidth="1" min="11" max="11"/>
    <col width="14" customWidth="1" min="12" max="12"/>
    <col width="16" customWidth="1" min="13" max="13"/>
    <col width="16" customWidth="1" min="14" max="14"/>
  </cols>
  <sheetData>
    <row r="1">
      <c r="A1" s="1" t="inlineStr">
        <is>
          <t>PRÉVISIONNEL MENSUEL 2026 — COMPTE DE RÉSULTAT ET TRÉSORERIE</t>
        </is>
      </c>
    </row>
    <row r="3">
      <c r="A3" s="2" t="inlineStr">
        <is>
          <t>Mois</t>
        </is>
      </c>
      <c r="B3" s="2" t="inlineStr">
        <is>
          <t>CA HT</t>
        </is>
      </c>
      <c r="C3" s="2" t="inlineStr">
        <is>
          <t>TVA collectée</t>
        </is>
      </c>
      <c r="D3" s="2" t="inlineStr">
        <is>
          <t>Charges variables</t>
        </is>
      </c>
      <c r="E3" s="2" t="inlineStr">
        <is>
          <t>Marge brute</t>
        </is>
      </c>
      <c r="F3" s="2" t="inlineStr">
        <is>
          <t>Charges fixes</t>
        </is>
      </c>
      <c r="G3" s="2" t="inlineStr">
        <is>
          <t>Résultat d'exploitation</t>
        </is>
      </c>
      <c r="H3" s="2" t="inlineStr">
        <is>
          <t>Impôts estimés</t>
        </is>
      </c>
      <c r="I3" s="2" t="inlineStr">
        <is>
          <t>Résultat net</t>
        </is>
      </c>
      <c r="J3" s="2" t="inlineStr">
        <is>
          <t>Trésorerie ouverture</t>
        </is>
      </c>
      <c r="K3" s="2" t="inlineStr">
        <is>
          <t>Encaissements</t>
        </is>
      </c>
      <c r="L3" s="2" t="inlineStr">
        <is>
          <t>Décaissements</t>
        </is>
      </c>
      <c r="M3" s="2" t="inlineStr">
        <is>
          <t>Trésorerie clôture</t>
        </is>
      </c>
      <c r="N3" s="2" t="inlineStr">
        <is>
          <t>Charges totales</t>
        </is>
      </c>
    </row>
    <row r="4">
      <c r="A4" s="3" t="n">
        <v>46023</v>
      </c>
      <c r="B4" s="7">
        <f>Hypothèses!B4</f>
        <v/>
      </c>
      <c r="C4" s="7">
        <f>B4*Hypothèses!G4</f>
        <v/>
      </c>
      <c r="D4" s="7">
        <f>B4*Hypothèses!F4</f>
        <v/>
      </c>
      <c r="E4" s="7">
        <f>B4-D4</f>
        <v/>
      </c>
      <c r="F4" s="7">
        <f>Hypothèses!E4</f>
        <v/>
      </c>
      <c r="G4" s="7">
        <f>E4-F4</f>
        <v/>
      </c>
      <c r="H4" s="7">
        <f>IF(G4&gt;0,G4*Hypothèses!H4,0)</f>
        <v/>
      </c>
      <c r="I4" s="7">
        <f>G4-H4</f>
        <v/>
      </c>
      <c r="J4" s="7" t="n">
        <v>15000</v>
      </c>
      <c r="K4" s="7">
        <f>B4*Hypothèses!I4</f>
        <v/>
      </c>
      <c r="L4" s="7">
        <f>(D4+F4)*Hypothèses!J4</f>
        <v/>
      </c>
      <c r="M4" s="7">
        <f>J4+K4-L4</f>
        <v/>
      </c>
      <c r="N4" s="7">
        <f>D4+F4</f>
        <v/>
      </c>
    </row>
    <row r="5">
      <c r="A5" s="6" t="n">
        <v>46054</v>
      </c>
      <c r="B5" s="8">
        <f>B4*(1+Hypothèses!C5)</f>
        <v/>
      </c>
      <c r="C5" s="8">
        <f>B5*Hypothèses!G5</f>
        <v/>
      </c>
      <c r="D5" s="8">
        <f>B5*Hypothèses!F5</f>
        <v/>
      </c>
      <c r="E5" s="8">
        <f>B5-D5</f>
        <v/>
      </c>
      <c r="F5" s="8">
        <f>Hypothèses!E5</f>
        <v/>
      </c>
      <c r="G5" s="8">
        <f>E5-F5</f>
        <v/>
      </c>
      <c r="H5" s="8">
        <f>IF(G5&gt;0,G5*Hypothèses!H5,0)</f>
        <v/>
      </c>
      <c r="I5" s="8">
        <f>G5-H5</f>
        <v/>
      </c>
      <c r="J5" s="8">
        <f>M4</f>
        <v/>
      </c>
      <c r="K5" s="8">
        <f>B5*Hypothèses!I5</f>
        <v/>
      </c>
      <c r="L5" s="8">
        <f>(D5+F5)*Hypothèses!J5</f>
        <v/>
      </c>
      <c r="M5" s="8">
        <f>J5+K5-L5</f>
        <v/>
      </c>
      <c r="N5" s="8">
        <f>D5+F5</f>
        <v/>
      </c>
    </row>
    <row r="6">
      <c r="A6" s="3" t="n">
        <v>46082</v>
      </c>
      <c r="B6" s="7">
        <f>B5*(1+Hypothèses!C6)</f>
        <v/>
      </c>
      <c r="C6" s="7">
        <f>B6*Hypothèses!G6</f>
        <v/>
      </c>
      <c r="D6" s="7">
        <f>B6*Hypothèses!F6</f>
        <v/>
      </c>
      <c r="E6" s="7">
        <f>B6-D6</f>
        <v/>
      </c>
      <c r="F6" s="7">
        <f>Hypothèses!E6</f>
        <v/>
      </c>
      <c r="G6" s="7">
        <f>E6-F6</f>
        <v/>
      </c>
      <c r="H6" s="7">
        <f>IF(G6&gt;0,G6*Hypothèses!H6,0)</f>
        <v/>
      </c>
      <c r="I6" s="7">
        <f>G6-H6</f>
        <v/>
      </c>
      <c r="J6" s="7">
        <f>M5</f>
        <v/>
      </c>
      <c r="K6" s="7">
        <f>B6*Hypothèses!I6</f>
        <v/>
      </c>
      <c r="L6" s="7">
        <f>(D6+F6)*Hypothèses!J6</f>
        <v/>
      </c>
      <c r="M6" s="7">
        <f>J6+K6-L6</f>
        <v/>
      </c>
      <c r="N6" s="7">
        <f>D6+F6</f>
        <v/>
      </c>
    </row>
    <row r="7">
      <c r="A7" s="6" t="n">
        <v>46113</v>
      </c>
      <c r="B7" s="8">
        <f>B6*(1+Hypothèses!C7)</f>
        <v/>
      </c>
      <c r="C7" s="8">
        <f>B7*Hypothèses!G7</f>
        <v/>
      </c>
      <c r="D7" s="8">
        <f>B7*Hypothèses!F7</f>
        <v/>
      </c>
      <c r="E7" s="8">
        <f>B7-D7</f>
        <v/>
      </c>
      <c r="F7" s="8">
        <f>Hypothèses!E7</f>
        <v/>
      </c>
      <c r="G7" s="8">
        <f>E7-F7</f>
        <v/>
      </c>
      <c r="H7" s="8">
        <f>IF(G7&gt;0,G7*Hypothèses!H7,0)</f>
        <v/>
      </c>
      <c r="I7" s="8">
        <f>G7-H7</f>
        <v/>
      </c>
      <c r="J7" s="8">
        <f>M6</f>
        <v/>
      </c>
      <c r="K7" s="8">
        <f>B7*Hypothèses!I7</f>
        <v/>
      </c>
      <c r="L7" s="8">
        <f>(D7+F7)*Hypothèses!J7</f>
        <v/>
      </c>
      <c r="M7" s="8">
        <f>J7+K7-L7</f>
        <v/>
      </c>
      <c r="N7" s="8">
        <f>D7+F7</f>
        <v/>
      </c>
    </row>
    <row r="8">
      <c r="A8" s="3" t="n">
        <v>46143</v>
      </c>
      <c r="B8" s="7">
        <f>B7*(1+Hypothèses!C8)</f>
        <v/>
      </c>
      <c r="C8" s="7">
        <f>B8*Hypothèses!G8</f>
        <v/>
      </c>
      <c r="D8" s="7">
        <f>B8*Hypothèses!F8</f>
        <v/>
      </c>
      <c r="E8" s="7">
        <f>B8-D8</f>
        <v/>
      </c>
      <c r="F8" s="7">
        <f>Hypothèses!E8</f>
        <v/>
      </c>
      <c r="G8" s="7">
        <f>E8-F8</f>
        <v/>
      </c>
      <c r="H8" s="7">
        <f>IF(G8&gt;0,G8*Hypothèses!H8,0)</f>
        <v/>
      </c>
      <c r="I8" s="7">
        <f>G8-H8</f>
        <v/>
      </c>
      <c r="J8" s="7">
        <f>M7</f>
        <v/>
      </c>
      <c r="K8" s="7">
        <f>B8*Hypothèses!I8</f>
        <v/>
      </c>
      <c r="L8" s="7">
        <f>(D8+F8)*Hypothèses!J8</f>
        <v/>
      </c>
      <c r="M8" s="7">
        <f>J8+K8-L8</f>
        <v/>
      </c>
      <c r="N8" s="7">
        <f>D8+F8</f>
        <v/>
      </c>
    </row>
    <row r="9">
      <c r="A9" s="6" t="n">
        <v>46174</v>
      </c>
      <c r="B9" s="8">
        <f>B8*(1+Hypothèses!C9)</f>
        <v/>
      </c>
      <c r="C9" s="8">
        <f>B9*Hypothèses!G9</f>
        <v/>
      </c>
      <c r="D9" s="8">
        <f>B9*Hypothèses!F9</f>
        <v/>
      </c>
      <c r="E9" s="8">
        <f>B9-D9</f>
        <v/>
      </c>
      <c r="F9" s="8">
        <f>Hypothèses!E9</f>
        <v/>
      </c>
      <c r="G9" s="8">
        <f>E9-F9</f>
        <v/>
      </c>
      <c r="H9" s="8">
        <f>IF(G9&gt;0,G9*Hypothèses!H9,0)</f>
        <v/>
      </c>
      <c r="I9" s="8">
        <f>G9-H9</f>
        <v/>
      </c>
      <c r="J9" s="8">
        <f>M8</f>
        <v/>
      </c>
      <c r="K9" s="8">
        <f>B9*Hypothèses!I9</f>
        <v/>
      </c>
      <c r="L9" s="8">
        <f>(D9+F9)*Hypothèses!J9</f>
        <v/>
      </c>
      <c r="M9" s="8">
        <f>J9+K9-L9</f>
        <v/>
      </c>
      <c r="N9" s="8">
        <f>D9+F9</f>
        <v/>
      </c>
    </row>
    <row r="10">
      <c r="A10" s="3" t="n">
        <v>46204</v>
      </c>
      <c r="B10" s="7">
        <f>B9*(1+Hypothèses!C10)</f>
        <v/>
      </c>
      <c r="C10" s="7">
        <f>B10*Hypothèses!G10</f>
        <v/>
      </c>
      <c r="D10" s="7">
        <f>B10*Hypothèses!F10</f>
        <v/>
      </c>
      <c r="E10" s="7">
        <f>B10-D10</f>
        <v/>
      </c>
      <c r="F10" s="7">
        <f>Hypothèses!E10</f>
        <v/>
      </c>
      <c r="G10" s="7">
        <f>E10-F10</f>
        <v/>
      </c>
      <c r="H10" s="7">
        <f>IF(G10&gt;0,G10*Hypothèses!H10,0)</f>
        <v/>
      </c>
      <c r="I10" s="7">
        <f>G10-H10</f>
        <v/>
      </c>
      <c r="J10" s="7">
        <f>M9</f>
        <v/>
      </c>
      <c r="K10" s="7">
        <f>B10*Hypothèses!I10</f>
        <v/>
      </c>
      <c r="L10" s="7">
        <f>(D10+F10)*Hypothèses!J10</f>
        <v/>
      </c>
      <c r="M10" s="7">
        <f>J10+K10-L10</f>
        <v/>
      </c>
      <c r="N10" s="7">
        <f>D10+F10</f>
        <v/>
      </c>
    </row>
    <row r="11">
      <c r="A11" s="6" t="n">
        <v>46235</v>
      </c>
      <c r="B11" s="8">
        <f>B10*(1+Hypothèses!C11)</f>
        <v/>
      </c>
      <c r="C11" s="8">
        <f>B11*Hypothèses!G11</f>
        <v/>
      </c>
      <c r="D11" s="8">
        <f>B11*Hypothèses!F11</f>
        <v/>
      </c>
      <c r="E11" s="8">
        <f>B11-D11</f>
        <v/>
      </c>
      <c r="F11" s="8">
        <f>Hypothèses!E11</f>
        <v/>
      </c>
      <c r="G11" s="8">
        <f>E11-F11</f>
        <v/>
      </c>
      <c r="H11" s="8">
        <f>IF(G11&gt;0,G11*Hypothèses!H11,0)</f>
        <v/>
      </c>
      <c r="I11" s="8">
        <f>G11-H11</f>
        <v/>
      </c>
      <c r="J11" s="8">
        <f>M10</f>
        <v/>
      </c>
      <c r="K11" s="8">
        <f>B11*Hypothèses!I11</f>
        <v/>
      </c>
      <c r="L11" s="8">
        <f>(D11+F11)*Hypothèses!J11</f>
        <v/>
      </c>
      <c r="M11" s="8">
        <f>J11+K11-L11</f>
        <v/>
      </c>
      <c r="N11" s="8">
        <f>D11+F11</f>
        <v/>
      </c>
    </row>
    <row r="12">
      <c r="A12" s="3" t="n">
        <v>46266</v>
      </c>
      <c r="B12" s="7">
        <f>B11*(1+Hypothèses!C12)</f>
        <v/>
      </c>
      <c r="C12" s="7">
        <f>B12*Hypothèses!G12</f>
        <v/>
      </c>
      <c r="D12" s="7">
        <f>B12*Hypothèses!F12</f>
        <v/>
      </c>
      <c r="E12" s="7">
        <f>B12-D12</f>
        <v/>
      </c>
      <c r="F12" s="7">
        <f>Hypothèses!E12</f>
        <v/>
      </c>
      <c r="G12" s="7">
        <f>E12-F12</f>
        <v/>
      </c>
      <c r="H12" s="7">
        <f>IF(G12&gt;0,G12*Hypothèses!H12,0)</f>
        <v/>
      </c>
      <c r="I12" s="7">
        <f>G12-H12</f>
        <v/>
      </c>
      <c r="J12" s="7">
        <f>M11</f>
        <v/>
      </c>
      <c r="K12" s="7">
        <f>B12*Hypothèses!I12</f>
        <v/>
      </c>
      <c r="L12" s="7">
        <f>(D12+F12)*Hypothèses!J12</f>
        <v/>
      </c>
      <c r="M12" s="7">
        <f>J12+K12-L12</f>
        <v/>
      </c>
      <c r="N12" s="7">
        <f>D12+F12</f>
        <v/>
      </c>
    </row>
    <row r="13">
      <c r="A13" s="6" t="n">
        <v>46296</v>
      </c>
      <c r="B13" s="8">
        <f>B12*(1+Hypothèses!C13)</f>
        <v/>
      </c>
      <c r="C13" s="8">
        <f>B13*Hypothèses!G13</f>
        <v/>
      </c>
      <c r="D13" s="8">
        <f>B13*Hypothèses!F13</f>
        <v/>
      </c>
      <c r="E13" s="8">
        <f>B13-D13</f>
        <v/>
      </c>
      <c r="F13" s="8">
        <f>Hypothèses!E13</f>
        <v/>
      </c>
      <c r="G13" s="8">
        <f>E13-F13</f>
        <v/>
      </c>
      <c r="H13" s="8">
        <f>IF(G13&gt;0,G13*Hypothèses!H13,0)</f>
        <v/>
      </c>
      <c r="I13" s="8">
        <f>G13-H13</f>
        <v/>
      </c>
      <c r="J13" s="8">
        <f>M12</f>
        <v/>
      </c>
      <c r="K13" s="8">
        <f>B13*Hypothèses!I13</f>
        <v/>
      </c>
      <c r="L13" s="8">
        <f>(D13+F13)*Hypothèses!J13</f>
        <v/>
      </c>
      <c r="M13" s="8">
        <f>J13+K13-L13</f>
        <v/>
      </c>
      <c r="N13" s="8">
        <f>D13+F13</f>
        <v/>
      </c>
    </row>
    <row r="14">
      <c r="A14" s="9" t="inlineStr">
        <is>
          <t>TOTAL / CLÔTURE</t>
        </is>
      </c>
      <c r="B14" s="10">
        <f>SUM(B4:B13)</f>
        <v/>
      </c>
      <c r="C14" s="10">
        <f>SUM(C4:C13)</f>
        <v/>
      </c>
      <c r="D14" s="10">
        <f>SUM(D4:D13)</f>
        <v/>
      </c>
      <c r="E14" s="10">
        <f>SUM(E4:E13)</f>
        <v/>
      </c>
      <c r="F14" s="10">
        <f>SUM(F4:F13)</f>
        <v/>
      </c>
      <c r="G14" s="10">
        <f>SUM(G4:G13)</f>
        <v/>
      </c>
      <c r="H14" s="10">
        <f>SUM(H4:H13)</f>
        <v/>
      </c>
      <c r="I14" s="10">
        <f>SUM(I4:I13)</f>
        <v/>
      </c>
      <c r="J14" s="9" t="inlineStr"/>
      <c r="K14" s="10">
        <f>SUM(K4:K13)</f>
        <v/>
      </c>
      <c r="L14" s="10">
        <f>SUM(L4:L13)</f>
        <v/>
      </c>
      <c r="M14" s="10">
        <f>M13</f>
        <v/>
      </c>
      <c r="N14" s="10">
        <f>SUM(N4:N13)</f>
        <v/>
      </c>
    </row>
    <row r="15">
      <c r="A15" s="11" t="inlineStr">
        <is>
          <t>MOYENNE MENSUELLE</t>
        </is>
      </c>
      <c r="B15" s="12">
        <f>AVERAGE(B4:B13)</f>
        <v/>
      </c>
      <c r="C15" s="12">
        <f>AVERAGE(C4:C13)</f>
        <v/>
      </c>
      <c r="D15" s="12">
        <f>AVERAGE(D4:D13)</f>
        <v/>
      </c>
      <c r="E15" s="12">
        <f>AVERAGE(E4:E13)</f>
        <v/>
      </c>
      <c r="F15" s="12">
        <f>AVERAGE(F4:F13)</f>
        <v/>
      </c>
      <c r="G15" s="12">
        <f>AVERAGE(G4:G13)</f>
        <v/>
      </c>
      <c r="H15" s="12">
        <f>AVERAGE(H4:H13)</f>
        <v/>
      </c>
      <c r="I15" s="12">
        <f>AVERAGE(I4:I13)</f>
        <v/>
      </c>
      <c r="J15" s="11" t="n"/>
      <c r="K15" s="12">
        <f>AVERAGE(K4:K13)</f>
        <v/>
      </c>
      <c r="L15" s="12">
        <f>AVERAGE(L4:L13)</f>
        <v/>
      </c>
      <c r="M15" s="11" t="n"/>
      <c r="N15" s="12">
        <f>AVERAGE(N4:N13)</f>
        <v/>
      </c>
    </row>
    <row r="17">
      <c r="A17" s="13" t="inlineStr">
        <is>
          <t>Taux de marge nette annuel</t>
        </is>
      </c>
      <c r="B17" s="14">
        <f>IFERROR(I14/B14,0)</f>
        <v/>
      </c>
    </row>
    <row r="18">
      <c r="A18" s="13" t="inlineStr">
        <is>
          <t>Point mort annuel (CA)</t>
        </is>
      </c>
      <c r="B18" s="15">
        <f>IFERROR(F14/(1-IFERROR(D14/B14,0)),0)</f>
        <v/>
      </c>
    </row>
  </sheetData>
  <mergeCells count="1">
    <mergeCell ref="A1:N1"/>
  </mergeCells>
  <conditionalFormatting sqref="G4:G14">
    <cfRule type="expression" priority="1" dxfId="0">
      <formula>G4&gt;0</formula>
    </cfRule>
    <cfRule type="expression" priority="2" dxfId="1">
      <formula>G4&lt;0</formula>
    </cfRule>
  </conditionalFormatting>
  <conditionalFormatting sqref="I4:I14">
    <cfRule type="expression" priority="3" dxfId="0">
      <formula>I4&gt;0</formula>
    </cfRule>
    <cfRule type="expression" priority="4" dxfId="1">
      <formula>I4&lt;0</formula>
    </cfRule>
  </conditionalFormatting>
  <conditionalFormatting sqref="M4:M14">
    <cfRule type="expression" priority="5" dxfId="0">
      <formula>M4&gt;0</formula>
    </cfRule>
    <cfRule type="expression" priority="6" dxfId="1">
      <formula>M4&lt;0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TABLEAU DE BORD — SYNTHÈSE FINANCIÈRE 2026</t>
        </is>
      </c>
    </row>
    <row r="3">
      <c r="A3" s="16" t="inlineStr">
        <is>
          <t>CA annuel prévisionnel</t>
        </is>
      </c>
      <c r="B3" s="7">
        <f>'Prévisionnel mensuel'!B14</f>
        <v/>
      </c>
    </row>
    <row r="4">
      <c r="A4" s="17" t="inlineStr">
        <is>
          <t>Résultat net annuel</t>
        </is>
      </c>
      <c r="B4" s="8">
        <f>'Prévisionnel mensuel'!I14</f>
        <v/>
      </c>
    </row>
    <row r="5">
      <c r="A5" s="16" t="inlineStr">
        <is>
          <t>Trésorerie finale</t>
        </is>
      </c>
      <c r="B5" s="7">
        <f>'Prévisionnel mensuel'!M14</f>
        <v/>
      </c>
    </row>
    <row r="6">
      <c r="A6" s="17" t="inlineStr">
        <is>
          <t>Marge brute moyenne (%)</t>
        </is>
      </c>
      <c r="B6" s="18">
        <f>IFERROR('Prévisionnel mensuel'!E14/'Prévisionnel mensuel'!B14,0)</f>
        <v/>
      </c>
    </row>
    <row r="7">
      <c r="A7" s="16" t="inlineStr">
        <is>
          <t>Charges fixes annuelles</t>
        </is>
      </c>
      <c r="B7" s="7">
        <f>'Prévisionnel mensuel'!F14</f>
        <v/>
      </c>
    </row>
    <row r="8">
      <c r="A8" s="17" t="inlineStr">
        <is>
          <t>Seuil de rentabilité (point mort)</t>
        </is>
      </c>
      <c r="B8" s="8">
        <f>'Prévisionnel mensuel'!B18</f>
        <v/>
      </c>
    </row>
    <row r="11">
      <c r="A11" s="19" t="inlineStr">
        <is>
          <t>Répartition des charges annuelles</t>
        </is>
      </c>
    </row>
    <row r="12">
      <c r="A12" s="20" t="inlineStr">
        <is>
          <t>Charges fixes</t>
        </is>
      </c>
      <c r="B12" s="21">
        <f>'Prévisionnel mensuel'!F14</f>
        <v/>
      </c>
    </row>
    <row r="13">
      <c r="A13" s="22" t="inlineStr">
        <is>
          <t>Charges variables</t>
        </is>
      </c>
      <c r="B13" s="23">
        <f>'Prévisionnel mensuel'!D14</f>
        <v/>
      </c>
    </row>
    <row r="14">
      <c r="A14" s="20" t="inlineStr">
        <is>
          <t>Fiscalité (IS)</t>
        </is>
      </c>
      <c r="B14" s="21">
        <f>'Prévisionnel mensuel'!H14</f>
        <v/>
      </c>
    </row>
  </sheetData>
  <mergeCells count="2">
    <mergeCell ref="A1:H1"/>
    <mergeCell ref="A11:B1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MODE D'EMPLOI — PLAN FINANCIER PRÉVISIONNEL</t>
        </is>
      </c>
    </row>
    <row r="3">
      <c r="A3" s="24" t="inlineStr">
        <is>
          <t>1. Feuille Hypothèses</t>
        </is>
      </c>
    </row>
    <row r="4">
      <c r="A4" s="25" t="inlineStr">
        <is>
          <t>Renseignez ici les paramètres de base : CA de référence, taux de croissance, taux de marge brute, charges fixes, charges variables (% du CA), TVA, IS, délais d'encaissement et de décaissement à 30 jours. Les cellules jaune pâle sont à modifier selon votre activité.</t>
        </is>
      </c>
    </row>
    <row r="5"/>
    <row r="7">
      <c r="A7" s="24" t="inlineStr">
        <is>
          <t>2. Feuille Prévisionnel mensuel</t>
        </is>
      </c>
    </row>
    <row r="8">
      <c r="A8" s="25" t="inlineStr">
        <is>
          <t>Le compte de résultat et la trésorerie se calculent automatiquement à partir des hypothèses. Les lignes TOTAL (orange) et MOYENNE (vert) en bas de tableau récapitulent l'année. Les valeurs positives s'affichent en vert, les négatives en rouge.</t>
        </is>
      </c>
    </row>
    <row r="9"/>
    <row r="11">
      <c r="A11" s="24" t="inlineStr">
        <is>
          <t>3. Feuille Tableau de bord</t>
        </is>
      </c>
    </row>
    <row r="12">
      <c r="A12" s="25" t="inlineStr">
        <is>
          <t>Synthèse visuelle destinée à la direction, à la banque ou aux investisseurs : indicateurs clés, courbe CA/Trésorerie, histogramme CA/Charges/Résultat net et répartition des charges.</t>
        </is>
      </c>
    </row>
    <row r="13"/>
    <row r="15">
      <c r="A15" s="24" t="inlineStr">
        <is>
          <t>Couleurs utilisées</t>
        </is>
      </c>
    </row>
    <row r="16">
      <c r="A16" s="25" t="inlineStr">
        <is>
          <t>Vert (#0E7A54) = en-têtes ; Vert clair (#12946A) = sous-titres ; Orange (#F97316) = totaux et alertes ; Jaune pâle (#FFFBEB) = cellules de saisie ; Vert très clair / blanc = alternance de lignes.</t>
        </is>
      </c>
    </row>
    <row r="17"/>
    <row r="19">
      <c r="A19" s="24" t="inlineStr">
        <is>
          <t>Conventions françaises</t>
        </is>
      </c>
    </row>
    <row r="20">
      <c r="A20" s="25" t="inlineStr">
        <is>
          <t>Dates au format JJ/MM/AAAA. Montants au format 1 234,56 €. Le CA est toujours exprimé Hors Taxes (HT), la TVA collectée est calculée séparément, et le TTC = HT + TVA.</t>
        </is>
      </c>
    </row>
    <row r="21"/>
    <row r="23">
      <c r="A23" s="24" t="inlineStr">
        <is>
          <t>Adaptation selon statut juridique</t>
        </is>
      </c>
    </row>
    <row r="24">
      <c r="A24" s="25" t="inlineStr">
        <is>
          <t>Ce prévisionnel est une base générique. Adaptez le taux d'IS, les charges sociales et le régime de TVA selon votre statut : micro-entreprise (franchise en base possible), EI, SASU (IS ou IR selon option) ou SARL (IS de droit commun).</t>
        </is>
      </c>
    </row>
    <row r="25"/>
    <row r="27">
      <c r="A27" s="24" t="inlineStr">
        <is>
          <t>Formules clés</t>
        </is>
      </c>
    </row>
    <row r="28">
      <c r="A28" s="25" t="inlineStr">
        <is>
          <t>Les formules utilisent SUM, AVERAGE, IF et IFERROR pour sécuriser les calculs. Toute division par une valeur pouvant être nulle est protégée par IFERROR pour éviter les erreurs #DIV/0! ou #N/A.</t>
        </is>
      </c>
    </row>
    <row r="29"/>
  </sheetData>
  <mergeCells count="15">
    <mergeCell ref="A1:F1"/>
    <mergeCell ref="A3:F3"/>
    <mergeCell ref="A4:F5"/>
    <mergeCell ref="A7:F7"/>
    <mergeCell ref="A8:F9"/>
    <mergeCell ref="A11:F11"/>
    <mergeCell ref="A12:F13"/>
    <mergeCell ref="A15:F15"/>
    <mergeCell ref="A16:F17"/>
    <mergeCell ref="A19:F19"/>
    <mergeCell ref="A20:F21"/>
    <mergeCell ref="A23:F23"/>
    <mergeCell ref="A24:F25"/>
    <mergeCell ref="A27:F27"/>
    <mergeCell ref="A28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2026-07-06T23:42:18Z</dcterms:created>
  <dcterms:modified xmlns:dcterms="http://purl.org/dc/terms/" xmlns:xsi="http://www.w3.org/2001/XMLSchema-instance" xsi:type="dcterms:W3CDTF">2026-07-06T23:42:18Z</dcterms:modified>
</cp:coreProperties>
</file>