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e des risques" sheetId="1" state="visible" r:id="rId1"/>
    <sheet xmlns:r="http://schemas.openxmlformats.org/officeDocument/2006/relationships" name="Référentiel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1"/>
    </font>
    <font>
      <b val="1"/>
      <color rgb="000E7A54"/>
      <sz val="13"/>
    </font>
    <font>
      <b val="1"/>
      <sz val="10.5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</font>
      <fill>
        <patternFill patternType="solid">
          <fgColor rgb="00F97316"/>
        </patternFill>
      </fill>
    </dxf>
    <dxf>
      <fill>
        <patternFill patternType="solid">
          <fgColor rgb="00FFF3CD"/>
        </patternFill>
      </fill>
    </dxf>
    <dxf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Criticité par risque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bord'!B16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bord'!$A$17:$A$26</f>
            </numRef>
          </cat>
          <val>
            <numRef>
              <f>'Tableau de bord'!$B$17:$B$26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Risque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Criticité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niveau de risque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9731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12946A"/>
              </a:solidFill>
              <a:ln xmlns:a="http://schemas.openxmlformats.org/drawingml/2006/main">
                <a:prstDash val="solid"/>
              </a:ln>
            </spPr>
          </dPt>
          <cat>
            <numRef>
              <f>'Tableau de bord'!$A$10:$A$13</f>
            </numRef>
          </cat>
          <val>
            <numRef>
              <f>'Tableau de bord'!$B$10:$B$13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4" customWidth="1" min="3" max="3"/>
    <col width="34" customWidth="1" min="4" max="4"/>
    <col width="15" customWidth="1" min="5" max="5"/>
    <col width="12" customWidth="1" min="6" max="6"/>
    <col width="11" customWidth="1" min="7" max="7"/>
    <col width="12" customWidth="1" min="8" max="8"/>
    <col width="18" customWidth="1" min="9" max="9"/>
    <col width="12" customWidth="1" min="10" max="10"/>
    <col width="18" customWidth="1" min="11" max="11"/>
    <col width="32" customWidth="1" min="12" max="12"/>
    <col width="16" customWidth="1" min="13" max="13"/>
  </cols>
  <sheetData>
    <row r="1" ht="26" customHeight="1">
      <c r="A1" s="1" t="inlineStr">
        <is>
          <t>MATRICE DES RISQUES – SUIVI ET ÉVALUATION</t>
        </is>
      </c>
    </row>
    <row r="3" ht="32" customHeight="1">
      <c r="A3" s="2" t="inlineStr">
        <is>
          <t>ID</t>
        </is>
      </c>
      <c r="B3" s="2" t="inlineStr">
        <is>
          <t>Risque</t>
        </is>
      </c>
      <c r="C3" s="2" t="inlineStr">
        <is>
          <t>Catégorie</t>
        </is>
      </c>
      <c r="D3" s="2" t="inlineStr">
        <is>
          <t>Description</t>
        </is>
      </c>
      <c r="E3" s="2" t="inlineStr">
        <is>
          <t>Probabilité (1-5)</t>
        </is>
      </c>
      <c r="F3" s="2" t="inlineStr">
        <is>
          <t>Impact (1-5)</t>
        </is>
      </c>
      <c r="G3" s="2" t="inlineStr">
        <is>
          <t>Criticité</t>
        </is>
      </c>
      <c r="H3" s="2" t="inlineStr">
        <is>
          <t>Niveau</t>
        </is>
      </c>
      <c r="I3" s="2" t="inlineStr">
        <is>
          <t>Responsable</t>
        </is>
      </c>
      <c r="J3" s="2" t="inlineStr">
        <is>
          <t>Statut</t>
        </is>
      </c>
      <c r="K3" s="2" t="inlineStr">
        <is>
          <t>Date d'identification</t>
        </is>
      </c>
      <c r="L3" s="2" t="inlineStr">
        <is>
          <t>Plan d'action</t>
        </is>
      </c>
      <c r="M3" s="2" t="inlineStr">
        <is>
          <t>Date d'échéance</t>
        </is>
      </c>
    </row>
    <row r="4">
      <c r="A4" s="3" t="inlineStr">
        <is>
          <t>R001</t>
        </is>
      </c>
      <c r="B4" s="3" t="inlineStr">
        <is>
          <t>Panne serveur principal</t>
        </is>
      </c>
      <c r="C4" s="3" t="inlineStr">
        <is>
          <t>Informatique</t>
        </is>
      </c>
      <c r="D4" s="4" t="inlineStr">
        <is>
          <t>Indisponibilité du serveur de production</t>
        </is>
      </c>
      <c r="E4" s="5" t="n">
        <v>3</v>
      </c>
      <c r="F4" s="5" t="n">
        <v>5</v>
      </c>
      <c r="G4" s="3">
        <f>E4*F4</f>
        <v/>
      </c>
      <c r="H4" s="3">
        <f>IFERROR(VLOOKUP(G4,Référentiel!$A$4:$C$7,2,TRUE),"")</f>
        <v/>
      </c>
      <c r="I4" s="3" t="inlineStr">
        <is>
          <t>Julien Marchand</t>
        </is>
      </c>
      <c r="J4" s="5" t="inlineStr">
        <is>
          <t>En cours</t>
        </is>
      </c>
      <c r="K4" s="6" t="inlineStr">
        <is>
          <t>05/01/2026</t>
        </is>
      </c>
      <c r="L4" s="4" t="inlineStr">
        <is>
          <t>Mise en place d'un serveur de secours</t>
        </is>
      </c>
      <c r="M4" s="6" t="inlineStr">
        <is>
          <t>30/09/2026</t>
        </is>
      </c>
    </row>
    <row r="5">
      <c r="A5" s="7" t="inlineStr">
        <is>
          <t>R002</t>
        </is>
      </c>
      <c r="B5" s="7" t="inlineStr">
        <is>
          <t>Retard fournisseur</t>
        </is>
      </c>
      <c r="C5" s="7" t="inlineStr">
        <is>
          <t>Achats</t>
        </is>
      </c>
      <c r="D5" s="8" t="inlineStr">
        <is>
          <t>Retard de livraison des composants clés</t>
        </is>
      </c>
      <c r="E5" s="5" t="n">
        <v>4</v>
      </c>
      <c r="F5" s="5" t="n">
        <v>3</v>
      </c>
      <c r="G5" s="7">
        <f>E5*F5</f>
        <v/>
      </c>
      <c r="H5" s="7">
        <f>IFERROR(VLOOKUP(G5,Référentiel!$A$4:$C$7,2,TRUE),"")</f>
        <v/>
      </c>
      <c r="I5" s="7" t="inlineStr">
        <is>
          <t>Camille Dubois</t>
        </is>
      </c>
      <c r="J5" s="5" t="inlineStr">
        <is>
          <t>Ouvert</t>
        </is>
      </c>
      <c r="K5" s="9" t="inlineStr">
        <is>
          <t>12/01/2026</t>
        </is>
      </c>
      <c r="L5" s="8" t="inlineStr">
        <is>
          <t>Diversifier les fournisseurs</t>
        </is>
      </c>
      <c r="M5" s="9" t="inlineStr">
        <is>
          <t>15/10/2026</t>
        </is>
      </c>
    </row>
    <row r="6">
      <c r="A6" s="3" t="inlineStr">
        <is>
          <t>R003</t>
        </is>
      </c>
      <c r="B6" s="3" t="inlineStr">
        <is>
          <t>Non-conformité RGPD</t>
        </is>
      </c>
      <c r="C6" s="3" t="inlineStr">
        <is>
          <t>Juridique</t>
        </is>
      </c>
      <c r="D6" s="4" t="inlineStr">
        <is>
          <t>Données clients non sécurisées</t>
        </is>
      </c>
      <c r="E6" s="5" t="n">
        <v>2</v>
      </c>
      <c r="F6" s="5" t="n">
        <v>5</v>
      </c>
      <c r="G6" s="3">
        <f>E6*F6</f>
        <v/>
      </c>
      <c r="H6" s="3">
        <f>IFERROR(VLOOKUP(G6,Référentiel!$A$4:$C$7,2,TRUE),"")</f>
        <v/>
      </c>
      <c r="I6" s="3" t="inlineStr">
        <is>
          <t>Chloé Renard</t>
        </is>
      </c>
      <c r="J6" s="5" t="inlineStr">
        <is>
          <t>En cours</t>
        </is>
      </c>
      <c r="K6" s="6" t="inlineStr">
        <is>
          <t>20/01/2026</t>
        </is>
      </c>
      <c r="L6" s="4" t="inlineStr">
        <is>
          <t>Audit RGPD complet</t>
        </is>
      </c>
      <c r="M6" s="6" t="inlineStr">
        <is>
          <t>31/08/2026</t>
        </is>
      </c>
    </row>
    <row r="7">
      <c r="A7" s="7" t="inlineStr">
        <is>
          <t>R004</t>
        </is>
      </c>
      <c r="B7" s="7" t="inlineStr">
        <is>
          <t>Fraude interne</t>
        </is>
      </c>
      <c r="C7" s="7" t="inlineStr">
        <is>
          <t>Financier</t>
        </is>
      </c>
      <c r="D7" s="8" t="inlineStr">
        <is>
          <t>Détournement de fonds possible</t>
        </is>
      </c>
      <c r="E7" s="5" t="n">
        <v>2</v>
      </c>
      <c r="F7" s="5" t="n">
        <v>4</v>
      </c>
      <c r="G7" s="7">
        <f>E7*F7</f>
        <v/>
      </c>
      <c r="H7" s="7">
        <f>IFERROR(VLOOKUP(G7,Référentiel!$A$4:$C$7,2,TRUE),"")</f>
        <v/>
      </c>
      <c r="I7" s="7" t="inlineStr">
        <is>
          <t>Thomas Petit</t>
        </is>
      </c>
      <c r="J7" s="5" t="inlineStr">
        <is>
          <t>Ouvert</t>
        </is>
      </c>
      <c r="K7" s="9" t="inlineStr">
        <is>
          <t>02/02/2026</t>
        </is>
      </c>
      <c r="L7" s="8" t="inlineStr">
        <is>
          <t>Renforcer les contrôles internes</t>
        </is>
      </c>
      <c r="M7" s="9" t="inlineStr">
        <is>
          <t>30/11/2026</t>
        </is>
      </c>
    </row>
    <row r="8">
      <c r="A8" s="3" t="inlineStr">
        <is>
          <t>R005</t>
        </is>
      </c>
      <c r="B8" s="3" t="inlineStr">
        <is>
          <t>Turnover élevé</t>
        </is>
      </c>
      <c r="C8" s="3" t="inlineStr">
        <is>
          <t>RH</t>
        </is>
      </c>
      <c r="D8" s="4" t="inlineStr">
        <is>
          <t>Perte de compétences clés</t>
        </is>
      </c>
      <c r="E8" s="5" t="n">
        <v>4</v>
      </c>
      <c r="F8" s="5" t="n">
        <v>3</v>
      </c>
      <c r="G8" s="3">
        <f>E8*F8</f>
        <v/>
      </c>
      <c r="H8" s="3">
        <f>IFERROR(VLOOKUP(G8,Référentiel!$A$4:$C$7,2,TRUE),"")</f>
        <v/>
      </c>
      <c r="I8" s="3" t="inlineStr">
        <is>
          <t>Léa Fontaine</t>
        </is>
      </c>
      <c r="J8" s="5" t="inlineStr">
        <is>
          <t>En cours</t>
        </is>
      </c>
      <c r="K8" s="6" t="inlineStr">
        <is>
          <t>10/02/2026</t>
        </is>
      </c>
      <c r="L8" s="4" t="inlineStr">
        <is>
          <t>Plan de rétention des talents</t>
        </is>
      </c>
      <c r="M8" s="6" t="inlineStr">
        <is>
          <t>31/12/2026</t>
        </is>
      </c>
    </row>
    <row r="9">
      <c r="A9" s="7" t="inlineStr">
        <is>
          <t>R006</t>
        </is>
      </c>
      <c r="B9" s="7" t="inlineStr">
        <is>
          <t>Cyberattaque</t>
        </is>
      </c>
      <c r="C9" s="7" t="inlineStr">
        <is>
          <t>Informatique</t>
        </is>
      </c>
      <c r="D9" s="8" t="inlineStr">
        <is>
          <t>Intrusion malveillante sur le réseau</t>
        </is>
      </c>
      <c r="E9" s="5" t="n">
        <v>3</v>
      </c>
      <c r="F9" s="5" t="n">
        <v>5</v>
      </c>
      <c r="G9" s="7">
        <f>E9*F9</f>
        <v/>
      </c>
      <c r="H9" s="7">
        <f>IFERROR(VLOOKUP(G9,Référentiel!$A$4:$C$7,2,TRUE),"")</f>
        <v/>
      </c>
      <c r="I9" s="7" t="inlineStr">
        <is>
          <t>Nicolas Girard</t>
        </is>
      </c>
      <c r="J9" s="5" t="inlineStr">
        <is>
          <t>Ouvert</t>
        </is>
      </c>
      <c r="K9" s="9" t="inlineStr">
        <is>
          <t>18/02/2026</t>
        </is>
      </c>
      <c r="L9" s="8" t="inlineStr">
        <is>
          <t>Renforcement pare-feu et formation</t>
        </is>
      </c>
      <c r="M9" s="9" t="inlineStr">
        <is>
          <t>15/09/2026</t>
        </is>
      </c>
    </row>
    <row r="10">
      <c r="A10" s="3" t="inlineStr">
        <is>
          <t>R007</t>
        </is>
      </c>
      <c r="B10" s="3" t="inlineStr">
        <is>
          <t>Hausse des coûts matières</t>
        </is>
      </c>
      <c r="C10" s="3" t="inlineStr">
        <is>
          <t>Financier</t>
        </is>
      </c>
      <c r="D10" s="4" t="inlineStr">
        <is>
          <t>Augmentation du prix des matières premières</t>
        </is>
      </c>
      <c r="E10" s="5" t="n">
        <v>4</v>
      </c>
      <c r="F10" s="5" t="n">
        <v>2</v>
      </c>
      <c r="G10" s="3">
        <f>E10*F10</f>
        <v/>
      </c>
      <c r="H10" s="3">
        <f>IFERROR(VLOOKUP(G10,Référentiel!$A$4:$C$7,2,TRUE),"")</f>
        <v/>
      </c>
      <c r="I10" s="3" t="inlineStr">
        <is>
          <t>Manon Lefèvre</t>
        </is>
      </c>
      <c r="J10" s="5" t="inlineStr">
        <is>
          <t>Clôturé</t>
        </is>
      </c>
      <c r="K10" s="6" t="inlineStr">
        <is>
          <t>25/02/2026</t>
        </is>
      </c>
      <c r="L10" s="4" t="inlineStr">
        <is>
          <t>Contrats à prix fixe négociés</t>
        </is>
      </c>
      <c r="M10" s="6" t="inlineStr">
        <is>
          <t>01/06/2026</t>
        </is>
      </c>
    </row>
    <row r="11">
      <c r="A11" s="7" t="inlineStr">
        <is>
          <t>R008</t>
        </is>
      </c>
      <c r="B11" s="7" t="inlineStr">
        <is>
          <t>Accident du travail</t>
        </is>
      </c>
      <c r="C11" s="7" t="inlineStr">
        <is>
          <t>Sécurité</t>
        </is>
      </c>
      <c r="D11" s="8" t="inlineStr">
        <is>
          <t>Risque sur site de production</t>
        </is>
      </c>
      <c r="E11" s="5" t="n">
        <v>2</v>
      </c>
      <c r="F11" s="5" t="n">
        <v>4</v>
      </c>
      <c r="G11" s="7">
        <f>E11*F11</f>
        <v/>
      </c>
      <c r="H11" s="7">
        <f>IFERROR(VLOOKUP(G11,Référentiel!$A$4:$C$7,2,TRUE),"")</f>
        <v/>
      </c>
      <c r="I11" s="7" t="inlineStr">
        <is>
          <t>Hugo Bertrand</t>
        </is>
      </c>
      <c r="J11" s="5" t="inlineStr">
        <is>
          <t>En cours</t>
        </is>
      </c>
      <c r="K11" s="9" t="inlineStr">
        <is>
          <t>05/03/2026</t>
        </is>
      </c>
      <c r="L11" s="8" t="inlineStr">
        <is>
          <t>Formation sécurité renforcée</t>
        </is>
      </c>
      <c r="M11" s="9" t="inlineStr">
        <is>
          <t>30/10/2026</t>
        </is>
      </c>
    </row>
    <row r="12">
      <c r="A12" s="3" t="inlineStr">
        <is>
          <t>R009</t>
        </is>
      </c>
      <c r="B12" s="3" t="inlineStr">
        <is>
          <t>Perte d'un client majeur</t>
        </is>
      </c>
      <c r="C12" s="3" t="inlineStr">
        <is>
          <t>Commercial</t>
        </is>
      </c>
      <c r="D12" s="4" t="inlineStr">
        <is>
          <t>Dépendance à un client représentant 25% du CA</t>
        </is>
      </c>
      <c r="E12" s="5" t="n">
        <v>3</v>
      </c>
      <c r="F12" s="5" t="n">
        <v>4</v>
      </c>
      <c r="G12" s="3">
        <f>E12*F12</f>
        <v/>
      </c>
      <c r="H12" s="3">
        <f>IFERROR(VLOOKUP(G12,Référentiel!$A$4:$C$7,2,TRUE),"")</f>
        <v/>
      </c>
      <c r="I12" s="3" t="inlineStr">
        <is>
          <t>Émilie Rousseau</t>
        </is>
      </c>
      <c r="J12" s="5" t="inlineStr">
        <is>
          <t>Ouvert</t>
        </is>
      </c>
      <c r="K12" s="6" t="inlineStr">
        <is>
          <t>14/03/2026</t>
        </is>
      </c>
      <c r="L12" s="4" t="inlineStr">
        <is>
          <t>Diversification du portefeuille clients</t>
        </is>
      </c>
      <c r="M12" s="6" t="inlineStr">
        <is>
          <t>20/12/2026</t>
        </is>
      </c>
    </row>
    <row r="13">
      <c r="A13" s="7" t="inlineStr">
        <is>
          <t>R010</t>
        </is>
      </c>
      <c r="B13" s="7" t="inlineStr">
        <is>
          <t>Panne logistique</t>
        </is>
      </c>
      <c r="C13" s="7" t="inlineStr">
        <is>
          <t>Logistique</t>
        </is>
      </c>
      <c r="D13" s="8" t="inlineStr">
        <is>
          <t>Rupture de la chaîne d'approvisionnement</t>
        </is>
      </c>
      <c r="E13" s="5" t="n">
        <v>2</v>
      </c>
      <c r="F13" s="5" t="n">
        <v>3</v>
      </c>
      <c r="G13" s="7">
        <f>E13*F13</f>
        <v/>
      </c>
      <c r="H13" s="7">
        <f>IFERROR(VLOOKUP(G13,Référentiel!$A$4:$C$7,2,TRUE),"")</f>
        <v/>
      </c>
      <c r="I13" s="7" t="inlineStr">
        <is>
          <t>Lucas Moreau</t>
        </is>
      </c>
      <c r="J13" s="5" t="inlineStr">
        <is>
          <t>Clôturé</t>
        </is>
      </c>
      <c r="K13" s="9" t="inlineStr">
        <is>
          <t>22/03/2026</t>
        </is>
      </c>
      <c r="L13" s="8" t="inlineStr">
        <is>
          <t>Stock de sécurité constitué</t>
        </is>
      </c>
      <c r="M13" s="9" t="inlineStr">
        <is>
          <t>01/07/2026</t>
        </is>
      </c>
    </row>
    <row r="14" ht="20" customHeight="1">
      <c r="A14" s="10" t="inlineStr">
        <is>
          <t>SYNTHÈSE</t>
        </is>
      </c>
      <c r="B14" s="10" t="n"/>
      <c r="C14" s="10" t="n"/>
      <c r="D14" s="10" t="n"/>
      <c r="E14" s="10" t="n"/>
      <c r="F14" s="10" t="inlineStr">
        <is>
          <t>Moyenne Impact</t>
        </is>
      </c>
      <c r="G14" s="11">
        <f>AVERAGE(G4:G13)</f>
        <v/>
      </c>
      <c r="H14" s="10" t="n"/>
      <c r="I14" s="10" t="n"/>
      <c r="J14" s="10" t="n"/>
      <c r="K14" s="10" t="n"/>
      <c r="L14" s="10" t="n"/>
      <c r="M14" s="10" t="n"/>
    </row>
  </sheetData>
  <mergeCells count="1">
    <mergeCell ref="A1:M1"/>
  </mergeCells>
  <conditionalFormatting sqref="G4:G13">
    <cfRule type="cellIs" priority="1" operator="greaterThanOrEqual" dxfId="0">
      <formula>16</formula>
    </cfRule>
    <cfRule type="expression" priority="2" dxfId="1">
      <formula>AND(G4&gt;=11,G4&lt;16)</formula>
    </cfRule>
    <cfRule type="expression" priority="3" dxfId="2">
      <formula>AND(G4&gt;=6,G4&lt;11)</formula>
    </cfRule>
    <cfRule type="expression" priority="4" dxfId="3">
      <formula>G4&lt;6</formula>
    </cfRule>
  </conditionalFormatting>
  <conditionalFormatting sqref="H4:H13">
    <cfRule type="expression" priority="5" dxfId="0">
      <formula>H4="Critique"</formula>
    </cfRule>
    <cfRule type="expression" priority="6" dxfId="1">
      <formula>H4="Élevé"</formula>
    </cfRule>
  </conditionalFormatting>
  <dataValidations count="2">
    <dataValidation sqref="E4:F13" showErrorMessage="1" showInputMessage="1" allowBlank="1" type="list">
      <formula1>"1,2,3,4,5"</formula1>
    </dataValidation>
    <dataValidation sqref="J4:J13" showErrorMessage="1" showInputMessage="1" allowBlank="1" type="list">
      <formula1>"Ouvert,En cours,Clôturé"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42" customWidth="1" min="3" max="3"/>
  </cols>
  <sheetData>
    <row r="1" ht="26" customHeight="1">
      <c r="A1" s="12" t="inlineStr">
        <is>
          <t>RÉFÉRENTIEL D'ÉVALUATION DES RISQUES</t>
        </is>
      </c>
    </row>
    <row r="2">
      <c r="A2" s="13" t="inlineStr">
        <is>
          <t>Grille de criticité (Probabilité x Impact)</t>
        </is>
      </c>
    </row>
    <row r="3">
      <c r="A3" s="2" t="inlineStr">
        <is>
          <t>Seuil minimum</t>
        </is>
      </c>
      <c r="B3" s="2" t="inlineStr">
        <is>
          <t>Niveau</t>
        </is>
      </c>
      <c r="C3" s="2" t="inlineStr">
        <is>
          <t>Action recommandée</t>
        </is>
      </c>
    </row>
    <row r="4">
      <c r="A4" s="3" t="n">
        <v>1</v>
      </c>
      <c r="B4" s="3" t="inlineStr">
        <is>
          <t>Faible</t>
        </is>
      </c>
      <c r="C4" s="4" t="inlineStr">
        <is>
          <t>Surveillance simple, revue annuelle</t>
        </is>
      </c>
    </row>
    <row r="5">
      <c r="A5" s="7" t="n">
        <v>6</v>
      </c>
      <c r="B5" s="7" t="inlineStr">
        <is>
          <t>Modéré</t>
        </is>
      </c>
      <c r="C5" s="8" t="inlineStr">
        <is>
          <t>Suivi régulier, revue trimestrielle</t>
        </is>
      </c>
    </row>
    <row r="6">
      <c r="A6" s="3" t="n">
        <v>11</v>
      </c>
      <c r="B6" s="3" t="inlineStr">
        <is>
          <t>Élevé</t>
        </is>
      </c>
      <c r="C6" s="4" t="inlineStr">
        <is>
          <t>Plan d'action requis, revue mensuelle</t>
        </is>
      </c>
    </row>
    <row r="7">
      <c r="A7" s="7" t="n">
        <v>16</v>
      </c>
      <c r="B7" s="7" t="inlineStr">
        <is>
          <t>Critique</t>
        </is>
      </c>
      <c r="C7" s="8" t="inlineStr">
        <is>
          <t>Action immédiate, revue hebdomadaire</t>
        </is>
      </c>
    </row>
    <row r="9">
      <c r="A9" s="13" t="inlineStr">
        <is>
          <t>Échelle de probabilité</t>
        </is>
      </c>
    </row>
    <row r="10">
      <c r="A10" s="2" t="inlineStr">
        <is>
          <t>Niveau</t>
        </is>
      </c>
      <c r="B10" s="2" t="inlineStr">
        <is>
          <t>Libellé</t>
        </is>
      </c>
      <c r="C10" s="2" t="inlineStr">
        <is>
          <t>Description</t>
        </is>
      </c>
    </row>
    <row r="11">
      <c r="A11" s="3" t="n">
        <v>1</v>
      </c>
      <c r="B11" s="3" t="inlineStr">
        <is>
          <t>Très rare</t>
        </is>
      </c>
      <c r="C11" s="4" t="inlineStr">
        <is>
          <t>Moins de 5% de chances de survenue</t>
        </is>
      </c>
    </row>
    <row r="12">
      <c r="A12" s="7" t="n">
        <v>2</v>
      </c>
      <c r="B12" s="7" t="inlineStr">
        <is>
          <t>Rare</t>
        </is>
      </c>
      <c r="C12" s="8" t="inlineStr">
        <is>
          <t>Entre 5% et 25%</t>
        </is>
      </c>
    </row>
    <row r="13">
      <c r="A13" s="3" t="n">
        <v>3</v>
      </c>
      <c r="B13" s="3" t="inlineStr">
        <is>
          <t>Possible</t>
        </is>
      </c>
      <c r="C13" s="4" t="inlineStr">
        <is>
          <t>Entre 25% et 50%</t>
        </is>
      </c>
    </row>
    <row r="14">
      <c r="A14" s="7" t="n">
        <v>4</v>
      </c>
      <c r="B14" s="7" t="inlineStr">
        <is>
          <t>Probable</t>
        </is>
      </c>
      <c r="C14" s="8" t="inlineStr">
        <is>
          <t>Entre 50% et 75%</t>
        </is>
      </c>
    </row>
    <row r="15">
      <c r="A15" s="3" t="n">
        <v>5</v>
      </c>
      <c r="B15" s="3" t="inlineStr">
        <is>
          <t>Quasi certain</t>
        </is>
      </c>
      <c r="C15" s="4" t="inlineStr">
        <is>
          <t>Plus de 75%</t>
        </is>
      </c>
    </row>
    <row r="17">
      <c r="A17" s="13" t="inlineStr">
        <is>
          <t>Échelle d'impact</t>
        </is>
      </c>
    </row>
    <row r="18">
      <c r="A18" s="2" t="inlineStr">
        <is>
          <t>Niveau</t>
        </is>
      </c>
      <c r="B18" s="2" t="inlineStr">
        <is>
          <t>Libellé</t>
        </is>
      </c>
      <c r="C18" s="2" t="inlineStr">
        <is>
          <t>Description</t>
        </is>
      </c>
    </row>
    <row r="19">
      <c r="A19" s="3" t="n">
        <v>1</v>
      </c>
      <c r="B19" s="3" t="inlineStr">
        <is>
          <t>Négligeable</t>
        </is>
      </c>
      <c r="C19" s="4" t="inlineStr">
        <is>
          <t>Aucun impact significatif sur l'activité</t>
        </is>
      </c>
    </row>
    <row r="20">
      <c r="A20" s="7" t="n">
        <v>2</v>
      </c>
      <c r="B20" s="7" t="inlineStr">
        <is>
          <t>Mineur</t>
        </is>
      </c>
      <c r="C20" s="8" t="inlineStr">
        <is>
          <t>Impact limité, facilement absorbable</t>
        </is>
      </c>
    </row>
    <row r="21">
      <c r="A21" s="3" t="n">
        <v>3</v>
      </c>
      <c r="B21" s="3" t="inlineStr">
        <is>
          <t>Modéré</t>
        </is>
      </c>
      <c r="C21" s="4" t="inlineStr">
        <is>
          <t>Impact notable nécessitant une action</t>
        </is>
      </c>
    </row>
    <row r="22">
      <c r="A22" s="7" t="n">
        <v>4</v>
      </c>
      <c r="B22" s="7" t="inlineStr">
        <is>
          <t>Majeur</t>
        </is>
      </c>
      <c r="C22" s="8" t="inlineStr">
        <is>
          <t>Impact important sur les résultats</t>
        </is>
      </c>
    </row>
    <row r="23">
      <c r="A23" s="3" t="n">
        <v>5</v>
      </c>
      <c r="B23" s="3" t="inlineStr">
        <is>
          <t>Critique</t>
        </is>
      </c>
      <c r="C23" s="4" t="inlineStr">
        <is>
          <t>Impact vital pour la survie de l'entreprise</t>
        </is>
      </c>
    </row>
  </sheetData>
  <mergeCells count="4">
    <mergeCell ref="A1:C1"/>
    <mergeCell ref="A2:C2"/>
    <mergeCell ref="A9:C9"/>
    <mergeCell ref="A17:C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2" t="inlineStr">
        <is>
          <t>TABLEAU DE BORD DES RISQUES</t>
        </is>
      </c>
    </row>
    <row r="3" ht="22" customHeight="1">
      <c r="A3" s="14" t="inlineStr">
        <is>
          <t>Nombre total de risques</t>
        </is>
      </c>
      <c r="B3" s="15" t="n"/>
      <c r="C3" s="16" t="n"/>
      <c r="D3" s="17">
        <f>COUNTA(Registre des risques!A4:A13)</f>
        <v/>
      </c>
      <c r="E3" s="15" t="n"/>
      <c r="F3" s="16" t="n"/>
    </row>
    <row r="4" ht="22" customHeight="1">
      <c r="A4" s="14" t="inlineStr">
        <is>
          <t>Criticité moyenne</t>
        </is>
      </c>
      <c r="B4" s="15" t="n"/>
      <c r="C4" s="16" t="n"/>
      <c r="D4" s="17">
        <f>ROUND(AVERAGE('Registre des risques'!G4:G13),1)</f>
        <v/>
      </c>
      <c r="E4" s="15" t="n"/>
      <c r="F4" s="16" t="n"/>
    </row>
    <row r="5" ht="22" customHeight="1">
      <c r="A5" s="14" t="inlineStr">
        <is>
          <t>Risques ouverts</t>
        </is>
      </c>
      <c r="B5" s="15" t="n"/>
      <c r="C5" s="16" t="n"/>
      <c r="D5" s="17">
        <f>COUNTIF('Registre des risques'!J4:J13,"Ouvert")</f>
        <v/>
      </c>
      <c r="E5" s="15" t="n"/>
      <c r="F5" s="16" t="n"/>
    </row>
    <row r="6" ht="22" customHeight="1">
      <c r="A6" s="14" t="inlineStr">
        <is>
          <t>Risques critiques ou élevés</t>
        </is>
      </c>
      <c r="B6" s="15" t="n"/>
      <c r="C6" s="16" t="n"/>
      <c r="D6" s="17">
        <f>COUNTIF('Registre des risques'!H4:H13,"Critique")+COUNTIF('Registre des risques'!H4:H13,"Élevé")</f>
        <v/>
      </c>
      <c r="E6" s="15" t="n"/>
      <c r="F6" s="16" t="n"/>
    </row>
    <row r="9">
      <c r="A9" s="2" t="inlineStr">
        <is>
          <t>Niveau</t>
        </is>
      </c>
      <c r="B9" s="2" t="inlineStr">
        <is>
          <t>Nombre de risques</t>
        </is>
      </c>
    </row>
    <row r="10">
      <c r="A10" s="3" t="inlineStr">
        <is>
          <t>Faible</t>
        </is>
      </c>
      <c r="B10" s="3">
        <f>COUNTIF('Registre des risques'!H4:H13,"Faible")</f>
        <v/>
      </c>
    </row>
    <row r="11">
      <c r="A11" s="7" t="inlineStr">
        <is>
          <t>Modéré</t>
        </is>
      </c>
      <c r="B11" s="7">
        <f>COUNTIF('Registre des risques'!H4:H13,"Modéré")</f>
        <v/>
      </c>
    </row>
    <row r="12">
      <c r="A12" s="3" t="inlineStr">
        <is>
          <t>Élevé</t>
        </is>
      </c>
      <c r="B12" s="3">
        <f>COUNTIF('Registre des risques'!H4:H13,"Élevé")</f>
        <v/>
      </c>
    </row>
    <row r="13">
      <c r="A13" s="7" t="inlineStr">
        <is>
          <t>Critique</t>
        </is>
      </c>
      <c r="B13" s="7">
        <f>COUNTIF('Registre des risques'!H4:H13,"Critique")</f>
        <v/>
      </c>
    </row>
    <row r="16">
      <c r="A16" s="2" t="inlineStr">
        <is>
          <t>Risque</t>
        </is>
      </c>
      <c r="B16" s="2" t="inlineStr">
        <is>
          <t>Criticité</t>
        </is>
      </c>
    </row>
    <row r="17">
      <c r="A17" s="4">
        <f>'Registre des risques'!B4</f>
        <v/>
      </c>
      <c r="B17" s="3">
        <f>'Registre des risques'!G4</f>
        <v/>
      </c>
    </row>
    <row r="18">
      <c r="A18" s="8">
        <f>'Registre des risques'!B5</f>
        <v/>
      </c>
      <c r="B18" s="7">
        <f>'Registre des risques'!G5</f>
        <v/>
      </c>
    </row>
    <row r="19">
      <c r="A19" s="4">
        <f>'Registre des risques'!B6</f>
        <v/>
      </c>
      <c r="B19" s="3">
        <f>'Registre des risques'!G6</f>
        <v/>
      </c>
    </row>
    <row r="20">
      <c r="A20" s="8">
        <f>'Registre des risques'!B7</f>
        <v/>
      </c>
      <c r="B20" s="7">
        <f>'Registre des risques'!G7</f>
        <v/>
      </c>
    </row>
    <row r="21">
      <c r="A21" s="4">
        <f>'Registre des risques'!B8</f>
        <v/>
      </c>
      <c r="B21" s="3">
        <f>'Registre des risques'!G8</f>
        <v/>
      </c>
    </row>
    <row r="22">
      <c r="A22" s="8">
        <f>'Registre des risques'!B9</f>
        <v/>
      </c>
      <c r="B22" s="7">
        <f>'Registre des risques'!G9</f>
        <v/>
      </c>
    </row>
    <row r="23">
      <c r="A23" s="4">
        <f>'Registre des risques'!B10</f>
        <v/>
      </c>
      <c r="B23" s="3">
        <f>'Registre des risques'!G10</f>
        <v/>
      </c>
    </row>
    <row r="24">
      <c r="A24" s="8">
        <f>'Registre des risques'!B11</f>
        <v/>
      </c>
      <c r="B24" s="7">
        <f>'Registre des risques'!G11</f>
        <v/>
      </c>
    </row>
    <row r="25">
      <c r="A25" s="4">
        <f>'Registre des risques'!B12</f>
        <v/>
      </c>
      <c r="B25" s="3">
        <f>'Registre des risques'!G12</f>
        <v/>
      </c>
    </row>
    <row r="26">
      <c r="A26" s="8">
        <f>'Registre des risques'!B13</f>
        <v/>
      </c>
      <c r="B26" s="7">
        <f>'Registre des risques'!G13</f>
        <v/>
      </c>
    </row>
  </sheetData>
  <mergeCells count="9">
    <mergeCell ref="A1:F1"/>
    <mergeCell ref="A3:C3"/>
    <mergeCell ref="D3:F3"/>
    <mergeCell ref="A4:C4"/>
    <mergeCell ref="D4:F4"/>
    <mergeCell ref="A5:C5"/>
    <mergeCell ref="D5:F5"/>
    <mergeCell ref="A6:C6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 ht="26" customHeight="1">
      <c r="A1" s="12" t="inlineStr">
        <is>
          <t>MODE D'EMPLOI – MATRICE DES RISQUES</t>
        </is>
      </c>
    </row>
    <row r="3">
      <c r="A3" s="2" t="inlineStr">
        <is>
          <t>Onglet / Élément</t>
        </is>
      </c>
      <c r="B3" s="2" t="inlineStr">
        <is>
          <t>Description</t>
        </is>
      </c>
    </row>
    <row r="4" ht="44" customHeight="1">
      <c r="A4" s="18" t="inlineStr">
        <is>
          <t>Registre des risques</t>
        </is>
      </c>
      <c r="B4" s="4" t="inlineStr">
        <is>
          <t>Sheet principale listant chaque risque identifié : catégorie, description, probabilité (1 à 5) et impact (1 à 5) saisis dans les cellules jaunes. La criticité (colonne G) et le niveau (colonne H) sont calculés automatiquement.</t>
        </is>
      </c>
    </row>
    <row r="5" ht="44" customHeight="1">
      <c r="A5" s="19" t="inlineStr">
        <is>
          <t>Colonnes Probabilité / Impact</t>
        </is>
      </c>
      <c r="B5" s="8" t="inlineStr">
        <is>
          <t>À saisir manuellement entre 1 et 5 selon les échelles définies dans l'onglet Référentiel. Une liste déroulante est disponible pour éviter les erreurs de saisie.</t>
        </is>
      </c>
    </row>
    <row r="6" ht="44" customHeight="1">
      <c r="A6" s="18" t="inlineStr">
        <is>
          <t>Colonne Criticité</t>
        </is>
      </c>
      <c r="B6" s="4" t="inlineStr">
        <is>
          <t>Calculée automatiquement = Probabilité x Impact (formule =E*F). Plus la valeur est élevée, plus le risque est important.</t>
        </is>
      </c>
    </row>
    <row r="7" ht="44" customHeight="1">
      <c r="A7" s="19" t="inlineStr">
        <is>
          <t>Colonne Niveau</t>
        </is>
      </c>
      <c r="B7" s="8" t="inlineStr">
        <is>
          <t>Déterminée automatiquement par une formule VLOOKUP qui compare la criticité aux seuils définis dans l'onglet Référentiel (Faible, Modéré, Élevé, Critique).</t>
        </is>
      </c>
    </row>
    <row r="8" ht="44" customHeight="1">
      <c r="A8" s="18" t="inlineStr">
        <is>
          <t>Statut</t>
        </is>
      </c>
      <c r="B8" s="4" t="inlineStr">
        <is>
          <t>Liste déroulante : Ouvert, En cours, Clôturé. Permet de suivre l'avancement du traitement du risque.</t>
        </is>
      </c>
    </row>
    <row r="9" ht="44" customHeight="1">
      <c r="A9" s="19" t="inlineStr">
        <is>
          <t>Référentiel</t>
        </is>
      </c>
      <c r="B9" s="8" t="inlineStr">
        <is>
          <t>Définit les grilles d'évaluation : seuils de criticité, échelle de probabilité et échelle d'impact. Modifiable selon les besoins de l'organisation.</t>
        </is>
      </c>
    </row>
    <row r="10" ht="44" customHeight="1">
      <c r="A10" s="18" t="inlineStr">
        <is>
          <t>Tableau de bord</t>
        </is>
      </c>
      <c r="B10" s="4" t="inlineStr">
        <is>
          <t>Synthèse visuelle : indicateurs clés (nombre total de risques, criticité moyenne, risques ouverts), répartition par niveau (camembert) et criticité par risque (histogramme).</t>
        </is>
      </c>
    </row>
    <row r="11" ht="44" customHeight="1">
      <c r="A11" s="19" t="inlineStr">
        <is>
          <t>Mise à jour</t>
        </is>
      </c>
      <c r="B11" s="8" t="inlineStr">
        <is>
          <t>Actualisez régulièrement les colonnes Probabilité, Impact et Statut : tous les calculs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2026-07-18T12:18:52Z</dcterms:created>
  <dcterms:modified xmlns:dcterms="http://purl.org/dc/terms/" xmlns:xsi="http://www.w3.org/2001/XMLSchema-instance" xsi:type="dcterms:W3CDTF">2026-07-18T12:18:52Z</dcterms:modified>
</cp:coreProperties>
</file>