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ansactions" sheetId="1" state="visible" r:id="rId1"/>
    <sheet xmlns:r="http://schemas.openxmlformats.org/officeDocument/2006/relationships" name="Tableau de bord" sheetId="2" state="visible" r:id="rId2"/>
    <sheet xmlns:r="http://schemas.openxmlformats.org/officeDocument/2006/relationships" name="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#,##0.00&quot; €&quot;"/>
    <numFmt numFmtId="166" formatCode="0.0%"/>
  </numFmts>
  <fonts count="5">
    <font>
      <name val="Calibri"/>
      <family val="2"/>
      <color theme="1"/>
      <sz val="11"/>
      <scheme val="minor"/>
    </font>
    <font>
      <name val="Calibri"/>
      <b val="1"/>
      <color rgb="000E7A54"/>
      <sz val="16"/>
    </font>
    <font>
      <name val="Calibri"/>
      <b val="1"/>
      <color rgb="00FFFFFF"/>
      <sz val="11"/>
    </font>
    <font>
      <name val="Calibri"/>
      <color rgb="001F2937"/>
      <sz val="11"/>
    </font>
    <font>
      <name val="Calibri"/>
      <b val="1"/>
      <color rgb="001F2937"/>
      <sz val="11"/>
    </font>
  </fonts>
  <fills count="7">
    <fill>
      <patternFill/>
    </fill>
    <fill>
      <patternFill patternType="gray125"/>
    </fill>
    <fill>
      <patternFill patternType="solid">
        <fgColor rgb="000E7A54"/>
      </patternFill>
    </fill>
    <fill>
      <patternFill patternType="solid">
        <fgColor rgb="00FFFBEB"/>
      </patternFill>
    </fill>
    <fill>
      <patternFill patternType="solid">
        <fgColor rgb="00EAF7F1"/>
      </patternFill>
    </fill>
    <fill>
      <patternFill patternType="solid">
        <fgColor rgb="00F97316"/>
      </patternFill>
    </fill>
    <fill>
      <patternFill patternType="solid">
        <fgColor rgb="0012946A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0" applyAlignment="1" pivotButton="0" quotePrefix="0" xfId="0">
      <alignment horizontal="left" vertical="center" wrapText="1"/>
    </xf>
    <xf numFmtId="0" fontId="2" fillId="2" borderId="1" applyAlignment="1" pivotButton="0" quotePrefix="0" xfId="0">
      <alignment horizontal="center" vertical="center" wrapText="1"/>
    </xf>
    <xf numFmtId="164" fontId="3" fillId="3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165" fontId="3" fillId="3" borderId="1" applyAlignment="1" pivotButton="0" quotePrefix="0" xfId="0">
      <alignment horizontal="right" vertical="center"/>
    </xf>
    <xf numFmtId="166" fontId="3" fillId="3" borderId="1" applyAlignment="1" pivotButton="0" quotePrefix="0" xfId="0">
      <alignment horizontal="center" vertical="center" wrapText="1"/>
    </xf>
    <xf numFmtId="165" fontId="3" fillId="0" borderId="1" applyAlignment="1" pivotButton="0" quotePrefix="0" xfId="0">
      <alignment horizontal="right" vertical="center"/>
    </xf>
    <xf numFmtId="0" fontId="3" fillId="4" borderId="1" applyAlignment="1" pivotButton="0" quotePrefix="0" xfId="0">
      <alignment horizontal="left" vertical="center" wrapText="1"/>
    </xf>
    <xf numFmtId="165" fontId="3" fillId="4" borderId="1" applyAlignment="1" pivotButton="0" quotePrefix="0" xfId="0">
      <alignment horizontal="right" vertical="center"/>
    </xf>
    <xf numFmtId="0" fontId="4" fillId="5" borderId="1" applyAlignment="1" pivotButton="0" quotePrefix="0" xfId="0">
      <alignment horizontal="left" vertical="center" wrapText="1"/>
    </xf>
    <xf numFmtId="165" fontId="4" fillId="5" borderId="1" applyAlignment="1" pivotButton="0" quotePrefix="0" xfId="0">
      <alignment horizontal="right" vertical="center"/>
    </xf>
    <xf numFmtId="0" fontId="2" fillId="6" borderId="1" pivotButton="0" quotePrefix="0" xfId="0"/>
    <xf numFmtId="0" fontId="0" fillId="6" borderId="1" pivotButton="0" quotePrefix="0" xfId="0"/>
    <xf numFmtId="0" fontId="4" fillId="0" borderId="1" applyAlignment="1" pivotButton="0" quotePrefix="0" xfId="0">
      <alignment horizontal="left" vertical="center" wrapText="1"/>
    </xf>
    <xf numFmtId="165" fontId="4" fillId="0" borderId="1" applyAlignment="1" pivotButton="0" quotePrefix="0" xfId="0">
      <alignment horizontal="right" vertical="center"/>
    </xf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right" vertical="center"/>
    </xf>
    <xf numFmtId="166" fontId="4" fillId="4" borderId="1" applyAlignment="1" pivotButton="0" quotePrefix="0" xfId="0">
      <alignment horizontal="right" vertical="center"/>
    </xf>
    <xf numFmtId="1" fontId="4" fillId="0" borderId="1" applyAlignment="1" pivotButton="0" quotePrefix="0" xfId="0">
      <alignment horizontal="right" vertical="center"/>
    </xf>
    <xf numFmtId="166" fontId="3" fillId="0" borderId="1" applyAlignment="1" pivotButton="0" quotePrefix="0" xfId="0">
      <alignment horizontal="right" vertical="center"/>
    </xf>
    <xf numFmtId="166" fontId="3" fillId="4" borderId="1" applyAlignment="1" pivotButton="0" quotePrefix="0" xfId="0">
      <alignment horizontal="right" vertical="center"/>
    </xf>
    <xf numFmtId="164" fontId="3" fillId="3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right" vertical="center"/>
    </xf>
    <xf numFmtId="166" fontId="3" fillId="3" borderId="1" applyAlignment="1" pivotButton="0" quotePrefix="0" xfId="0">
      <alignment horizontal="center" vertical="center" wrapText="1"/>
    </xf>
    <xf numFmtId="165" fontId="3" fillId="0" borderId="1" applyAlignment="1" pivotButton="0" quotePrefix="0" xfId="0">
      <alignment horizontal="right" vertical="center"/>
    </xf>
    <xf numFmtId="165" fontId="3" fillId="4" borderId="1" applyAlignment="1" pivotButton="0" quotePrefix="0" xfId="0">
      <alignment horizontal="right" vertical="center"/>
    </xf>
    <xf numFmtId="165" fontId="4" fillId="5" borderId="1" applyAlignment="1" pivotButton="0" quotePrefix="0" xfId="0">
      <alignment horizontal="right" vertical="center"/>
    </xf>
    <xf numFmtId="165" fontId="4" fillId="0" borderId="1" applyAlignment="1" pivotButton="0" quotePrefix="0" xfId="0">
      <alignment horizontal="right" vertical="center"/>
    </xf>
    <xf numFmtId="165" fontId="4" fillId="4" borderId="1" applyAlignment="1" pivotButton="0" quotePrefix="0" xfId="0">
      <alignment horizontal="right" vertical="center"/>
    </xf>
    <xf numFmtId="166" fontId="4" fillId="4" borderId="1" applyAlignment="1" pivotButton="0" quotePrefix="0" xfId="0">
      <alignment horizontal="right" vertical="center"/>
    </xf>
    <xf numFmtId="166" fontId="3" fillId="0" borderId="1" applyAlignment="1" pivotButton="0" quotePrefix="0" xfId="0">
      <alignment horizontal="right" vertical="center"/>
    </xf>
    <xf numFmtId="166" fontId="3" fillId="4" borderId="1" applyAlignment="1" pivotButton="0" quotePrefix="0" xfId="0">
      <alignment horizontal="right" vertical="center"/>
    </xf>
  </cellXfs>
  <cellStyles count="1">
    <cellStyle name="Normal" xfId="0" builtinId="0" hidden="0"/>
  </cellStyles>
  <dxfs count="2">
    <dxf>
      <font>
        <name val="Calibri"/>
        <b val="1"/>
        <color rgb="0016A34A"/>
        <sz val="11"/>
      </font>
    </dxf>
    <dxf>
      <font>
        <name val="Calibri"/>
        <b val="1"/>
        <color rgb="00DC2626"/>
        <sz val="11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des dépenses par catégorie</a:t>
            </a:r>
          </a:p>
        </rich>
      </tx>
    </title>
    <plotArea>
      <doughnutChart>
        <varyColors val="1"/>
        <ser>
          <idx val="0"/>
          <order val="0"/>
          <tx>
            <strRef>
              <f>'Tableau de bord'!C14</f>
            </strRef>
          </tx>
          <spPr>
            <a:ln xmlns:a="http://schemas.openxmlformats.org/drawingml/2006/main">
              <a:prstDash val="solid"/>
            </a:ln>
          </spPr>
          <cat>
            <numRef>
              <f>'Tableau de bord'!$A$15:$A$21</f>
            </numRef>
          </cat>
          <val>
            <numRef>
              <f>'Tableau de bord'!$C$15:$C$21</f>
            </numRef>
          </val>
        </ser>
        <firstSliceAng val="0"/>
        <holeSize val="10"/>
      </doughnut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Revenus, dépenses et solde par mois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'Tableau de bord'!E3</f>
            </strRef>
          </tx>
          <spPr>
            <a:solidFill xmlns:a="http://schemas.openxmlformats.org/drawingml/2006/main">
              <a:srgbClr val="16A34A"/>
            </a:solidFill>
            <a:ln xmlns:a="http://schemas.openxmlformats.org/drawingml/2006/main">
              <a:prstDash val="solid"/>
            </a:ln>
          </spPr>
          <cat>
            <numRef>
              <f>'Tableau de bord'!$D$4:$D$5</f>
            </numRef>
          </cat>
          <val>
            <numRef>
              <f>'Tableau de bord'!$E$4:$E$5</f>
            </numRef>
          </val>
        </ser>
        <ser>
          <idx val="1"/>
          <order val="1"/>
          <tx>
            <strRef>
              <f>'Tableau de bord'!F3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'Tableau de bord'!$D$4:$D$5</f>
            </numRef>
          </cat>
          <val>
            <numRef>
              <f>'Tableau de bord'!$F$4:$F$5</f>
            </numRef>
          </val>
        </ser>
        <ser>
          <idx val="2"/>
          <order val="2"/>
          <tx>
            <strRef>
              <f>'Tableau de bord'!G3</f>
            </strRef>
          </tx>
          <spPr>
            <a:solidFill xmlns:a="http://schemas.openxmlformats.org/drawingml/2006/main">
              <a:srgbClr val="F97316"/>
            </a:solidFill>
            <a:ln xmlns:a="http://schemas.openxmlformats.org/drawingml/2006/main">
              <a:prstDash val="solid"/>
            </a:ln>
          </spPr>
          <cat>
            <numRef>
              <f>'Tableau de bord'!$D$4:$D$5</f>
            </numRef>
          </cat>
          <val>
            <numRef>
              <f>'Tableau de bord'!$G$4:$G$5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Budget vs dépenses réalisées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'Tableau de bord'!B14</f>
            </strRef>
          </tx>
          <spPr>
            <a:solidFill xmlns:a="http://schemas.openxmlformats.org/drawingml/2006/main">
              <a:srgbClr val="0E7A54"/>
            </a:solidFill>
            <a:ln xmlns:a="http://schemas.openxmlformats.org/drawingml/2006/main">
              <a:prstDash val="solid"/>
            </a:ln>
          </spPr>
          <cat>
            <numRef>
              <f>'Tableau de bord'!$A$15:$A$21</f>
            </numRef>
          </cat>
          <val>
            <numRef>
              <f>'Tableau de bord'!$B$15:$B$21</f>
            </numRef>
          </val>
        </ser>
        <ser>
          <idx val="1"/>
          <order val="1"/>
          <tx>
            <strRef>
              <f>'Tableau de bord'!C14</f>
            </strRef>
          </tx>
          <spPr>
            <a:solidFill xmlns:a="http://schemas.openxmlformats.org/drawingml/2006/main">
              <a:srgbClr val="F97316"/>
            </a:solidFill>
            <a:ln xmlns:a="http://schemas.openxmlformats.org/drawingml/2006/main">
              <a:prstDash val="solid"/>
            </a:ln>
          </spPr>
          <cat>
            <numRef>
              <f>'Tableau de bord'!$A$15:$A$21</f>
            </numRef>
          </cat>
          <val>
            <numRef>
              <f>'Tableau de bord'!$C$15:$C$21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7</col>
      <colOff>0</colOff>
      <row>14</row>
      <rowOff>0</rowOff>
    </from>
    <ext cx="468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0</col>
      <colOff>0</colOff>
      <row>24</row>
      <rowOff>0</rowOff>
    </from>
    <ext cx="504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7</col>
      <colOff>0</colOff>
      <row>31</row>
      <rowOff>0</rowOff>
    </from>
    <ext cx="468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0" customWidth="1" min="3" max="3"/>
    <col width="14" customWidth="1" min="4" max="4"/>
    <col width="18" customWidth="1" min="5" max="5"/>
    <col width="36" customWidth="1" min="6" max="6"/>
    <col width="16" customWidth="1" min="7" max="7"/>
    <col width="13" customWidth="1" min="8" max="8"/>
    <col width="15" customWidth="1" min="9" max="9"/>
    <col width="10" customWidth="1" min="10" max="10"/>
    <col width="14" customWidth="1" min="11" max="11"/>
    <col width="14" customWidth="1" min="12" max="12"/>
    <col width="11" customWidth="1" min="13" max="13"/>
    <col width="30" customWidth="1" min="14" max="14"/>
  </cols>
  <sheetData>
    <row r="1" ht="28" customHeight="1">
      <c r="A1" s="1" t="inlineStr">
        <is>
          <t>Comptabilité familiale — Journal des transactions 2026</t>
        </is>
      </c>
    </row>
    <row r="2" ht="30" customHeight="1">
      <c r="A2" s="2" t="inlineStr">
        <is>
          <t>Date</t>
        </is>
      </c>
      <c r="B2" s="2" t="inlineStr">
        <is>
          <t>Mois</t>
        </is>
      </c>
      <c r="C2" s="2" t="inlineStr">
        <is>
          <t>Type</t>
        </is>
      </c>
      <c r="D2" s="2" t="inlineStr">
        <is>
          <t>Catégorie</t>
        </is>
      </c>
      <c r="E2" s="2" t="inlineStr">
        <is>
          <t>Sous-catégorie</t>
        </is>
      </c>
      <c r="F2" s="2" t="inlineStr">
        <is>
          <t>Libellé</t>
        </is>
      </c>
      <c r="G2" s="2" t="inlineStr">
        <is>
          <t>Compte</t>
        </is>
      </c>
      <c r="H2" s="2" t="inlineStr">
        <is>
          <t>Responsable</t>
        </is>
      </c>
      <c r="I2" s="2" t="inlineStr">
        <is>
          <t>Montant TTC (€)</t>
        </is>
      </c>
      <c r="J2" s="2" t="inlineStr">
        <is>
          <t>TVA (%)</t>
        </is>
      </c>
      <c r="K2" s="2" t="inlineStr">
        <is>
          <t>Montant TVA (€)</t>
        </is>
      </c>
      <c r="L2" s="2" t="inlineStr">
        <is>
          <t>Montant net (€)</t>
        </is>
      </c>
      <c r="M2" s="2" t="inlineStr">
        <is>
          <t>Statut</t>
        </is>
      </c>
      <c r="N2" s="2" t="inlineStr">
        <is>
          <t>Commentaire</t>
        </is>
      </c>
    </row>
    <row r="3">
      <c r="A3" s="24" t="n">
        <v>46025</v>
      </c>
      <c r="B3" s="4">
        <f>TEXT(A3,"mmmm aaaa")</f>
        <v/>
      </c>
      <c r="C3" s="5" t="inlineStr">
        <is>
          <t>Revenu</t>
        </is>
      </c>
      <c r="D3" s="6" t="inlineStr">
        <is>
          <t>Salaire</t>
        </is>
      </c>
      <c r="E3" s="6" t="inlineStr">
        <is>
          <t>Salaire mensuel</t>
        </is>
      </c>
      <c r="F3" s="6" t="inlineStr">
        <is>
          <t>Salaire de Camille — Paris</t>
        </is>
      </c>
      <c r="G3" s="5" t="inlineStr">
        <is>
          <t>Compte courant</t>
        </is>
      </c>
      <c r="H3" s="5" t="inlineStr">
        <is>
          <t>Camille</t>
        </is>
      </c>
      <c r="I3" s="25" t="n">
        <v>2450</v>
      </c>
      <c r="J3" s="26" t="n">
        <v>0</v>
      </c>
      <c r="K3" s="27">
        <f>IFERROR(I3*J3/(1+J3),0)</f>
        <v/>
      </c>
      <c r="L3" s="27">
        <f>IF(C3="Revenu",I3,I3-K3)</f>
        <v/>
      </c>
      <c r="M3" s="5" t="inlineStr">
        <is>
          <t>Payé</t>
        </is>
      </c>
      <c r="N3" s="6" t="inlineStr">
        <is>
          <t>Versement employeur</t>
        </is>
      </c>
    </row>
    <row r="4">
      <c r="A4" s="24" t="n">
        <v>46025</v>
      </c>
      <c r="B4" s="10">
        <f>TEXT(A4,"mmmm aaaa")</f>
        <v/>
      </c>
      <c r="C4" s="5" t="inlineStr">
        <is>
          <t>Revenu</t>
        </is>
      </c>
      <c r="D4" s="6" t="inlineStr">
        <is>
          <t>Salaire</t>
        </is>
      </c>
      <c r="E4" s="6" t="inlineStr">
        <is>
          <t>Salaire mensuel</t>
        </is>
      </c>
      <c r="F4" s="6" t="inlineStr">
        <is>
          <t>Salaire de Julien — Lyon</t>
        </is>
      </c>
      <c r="G4" s="5" t="inlineStr">
        <is>
          <t>Compte courant</t>
        </is>
      </c>
      <c r="H4" s="5" t="inlineStr">
        <is>
          <t>Julien</t>
        </is>
      </c>
      <c r="I4" s="25" t="n">
        <v>2100</v>
      </c>
      <c r="J4" s="26" t="n">
        <v>0</v>
      </c>
      <c r="K4" s="28">
        <f>IFERROR(I4*J4/(1+J4),0)</f>
        <v/>
      </c>
      <c r="L4" s="28">
        <f>IF(C4="Revenu",I4,I4-K4)</f>
        <v/>
      </c>
      <c r="M4" s="5" t="inlineStr">
        <is>
          <t>Payé</t>
        </is>
      </c>
      <c r="N4" s="6" t="inlineStr">
        <is>
          <t>Versement employeur</t>
        </is>
      </c>
    </row>
    <row r="5">
      <c r="A5" s="24" t="n">
        <v>46027</v>
      </c>
      <c r="B5" s="4">
        <f>TEXT(A5,"mmmm aaaa")</f>
        <v/>
      </c>
      <c r="C5" s="5" t="inlineStr">
        <is>
          <t>Dépense</t>
        </is>
      </c>
      <c r="D5" s="6" t="inlineStr">
        <is>
          <t>Logement</t>
        </is>
      </c>
      <c r="E5" s="6" t="inlineStr">
        <is>
          <t>Loyer</t>
        </is>
      </c>
      <c r="F5" s="6" t="inlineStr">
        <is>
          <t>Loyer familial — Paris</t>
        </is>
      </c>
      <c r="G5" s="5" t="inlineStr">
        <is>
          <t>Compte courant</t>
        </is>
      </c>
      <c r="H5" s="5" t="inlineStr">
        <is>
          <t>Commun</t>
        </is>
      </c>
      <c r="I5" s="25" t="n">
        <v>1250</v>
      </c>
      <c r="J5" s="26" t="n">
        <v>0</v>
      </c>
      <c r="K5" s="27">
        <f>IFERROR(I5*J5/(1+J5),0)</f>
        <v/>
      </c>
      <c r="L5" s="27">
        <f>IF(C5="Revenu",I5,I5-K5)</f>
        <v/>
      </c>
      <c r="M5" s="5" t="inlineStr">
        <is>
          <t>Payé</t>
        </is>
      </c>
      <c r="N5" s="6" t="inlineStr">
        <is>
          <t>Prélèvement automatique</t>
        </is>
      </c>
    </row>
    <row r="6">
      <c r="A6" s="24" t="n">
        <v>46032</v>
      </c>
      <c r="B6" s="10">
        <f>TEXT(A6,"mmmm aaaa")</f>
        <v/>
      </c>
      <c r="C6" s="5" t="inlineStr">
        <is>
          <t>Dépense</t>
        </is>
      </c>
      <c r="D6" s="6" t="inlineStr">
        <is>
          <t>Alimentation</t>
        </is>
      </c>
      <c r="E6" s="6" t="inlineStr">
        <is>
          <t>Courses</t>
        </is>
      </c>
      <c r="F6" s="6" t="inlineStr">
        <is>
          <t>Courses alimentaires — Bordeaux</t>
        </is>
      </c>
      <c r="G6" s="5" t="inlineStr">
        <is>
          <t>Carte bancaire</t>
        </is>
      </c>
      <c r="H6" s="5" t="inlineStr">
        <is>
          <t>Camille</t>
        </is>
      </c>
      <c r="I6" s="25" t="n">
        <v>186.4</v>
      </c>
      <c r="J6" s="26" t="n">
        <v>0.055</v>
      </c>
      <c r="K6" s="28">
        <f>IFERROR(I6*J6/(1+J6),0)</f>
        <v/>
      </c>
      <c r="L6" s="28">
        <f>IF(C6="Revenu",I6,I6-K6)</f>
        <v/>
      </c>
      <c r="M6" s="5" t="inlineStr">
        <is>
          <t>Payé</t>
        </is>
      </c>
      <c r="N6" s="6" t="inlineStr">
        <is>
          <t>Hypermarché</t>
        </is>
      </c>
    </row>
    <row r="7">
      <c r="A7" s="24" t="n">
        <v>46037</v>
      </c>
      <c r="B7" s="4">
        <f>TEXT(A7,"mmmm aaaa")</f>
        <v/>
      </c>
      <c r="C7" s="5" t="inlineStr">
        <is>
          <t>Dépense</t>
        </is>
      </c>
      <c r="D7" s="6" t="inlineStr">
        <is>
          <t>Transport</t>
        </is>
      </c>
      <c r="E7" s="6" t="inlineStr">
        <is>
          <t>Abonnement</t>
        </is>
      </c>
      <c r="F7" s="6" t="inlineStr">
        <is>
          <t>Abonnement transport — Nantes</t>
        </is>
      </c>
      <c r="G7" s="5" t="inlineStr">
        <is>
          <t>Compte courant</t>
        </is>
      </c>
      <c r="H7" s="5" t="inlineStr">
        <is>
          <t>Julien</t>
        </is>
      </c>
      <c r="I7" s="25" t="n">
        <v>74</v>
      </c>
      <c r="J7" s="26" t="n">
        <v>0.1</v>
      </c>
      <c r="K7" s="27">
        <f>IFERROR(I7*J7/(1+J7),0)</f>
        <v/>
      </c>
      <c r="L7" s="27">
        <f>IF(C7="Revenu",I7,I7-K7)</f>
        <v/>
      </c>
      <c r="M7" s="5" t="inlineStr">
        <is>
          <t>Payé</t>
        </is>
      </c>
      <c r="N7" s="6" t="inlineStr">
        <is>
          <t>Abonnement mensuel</t>
        </is>
      </c>
    </row>
    <row r="8">
      <c r="A8" s="24" t="n">
        <v>46044</v>
      </c>
      <c r="B8" s="10">
        <f>TEXT(A8,"mmmm aaaa")</f>
        <v/>
      </c>
      <c r="C8" s="5" t="inlineStr">
        <is>
          <t>Dépense</t>
        </is>
      </c>
      <c r="D8" s="6" t="inlineStr">
        <is>
          <t>Logement</t>
        </is>
      </c>
      <c r="E8" s="6" t="inlineStr">
        <is>
          <t>Énergie</t>
        </is>
      </c>
      <c r="F8" s="6" t="inlineStr">
        <is>
          <t>Facture d'électricité — Toulouse</t>
        </is>
      </c>
      <c r="G8" s="5" t="inlineStr">
        <is>
          <t>Compte courant</t>
        </is>
      </c>
      <c r="H8" s="5" t="inlineStr">
        <is>
          <t>Commun</t>
        </is>
      </c>
      <c r="I8" s="25" t="n">
        <v>128.6</v>
      </c>
      <c r="J8" s="26" t="n">
        <v>0.2</v>
      </c>
      <c r="K8" s="28">
        <f>IFERROR(I8*J8/(1+J8),0)</f>
        <v/>
      </c>
      <c r="L8" s="28">
        <f>IF(C8="Revenu",I8,I8-K8)</f>
        <v/>
      </c>
      <c r="M8" s="5" t="inlineStr">
        <is>
          <t>Payé</t>
        </is>
      </c>
      <c r="N8" s="6" t="inlineStr">
        <is>
          <t>Facture mensuelle</t>
        </is>
      </c>
    </row>
    <row r="9">
      <c r="A9" s="24" t="n">
        <v>46055</v>
      </c>
      <c r="B9" s="4">
        <f>TEXT(A9,"mmmm aaaa")</f>
        <v/>
      </c>
      <c r="C9" s="5" t="inlineStr">
        <is>
          <t>Dépense</t>
        </is>
      </c>
      <c r="D9" s="6" t="inlineStr">
        <is>
          <t>Santé</t>
        </is>
      </c>
      <c r="E9" s="6" t="inlineStr">
        <is>
          <t>Consultation</t>
        </is>
      </c>
      <c r="F9" s="6" t="inlineStr">
        <is>
          <t>Consultation médicale — Lille</t>
        </is>
      </c>
      <c r="G9" s="5" t="inlineStr">
        <is>
          <t>Carte bancaire</t>
        </is>
      </c>
      <c r="H9" s="5" t="inlineStr">
        <is>
          <t>Camille</t>
        </is>
      </c>
      <c r="I9" s="25" t="n">
        <v>45</v>
      </c>
      <c r="J9" s="26" t="n">
        <v>0</v>
      </c>
      <c r="K9" s="27">
        <f>IFERROR(I9*J9/(1+J9),0)</f>
        <v/>
      </c>
      <c r="L9" s="27">
        <f>IF(C9="Revenu",I9,I9-K9)</f>
        <v/>
      </c>
      <c r="M9" s="5" t="inlineStr">
        <is>
          <t>Payé</t>
        </is>
      </c>
      <c r="N9" s="6" t="inlineStr">
        <is>
          <t>En attente remboursement mutuelle</t>
        </is>
      </c>
    </row>
    <row r="10">
      <c r="A10" s="24" t="n">
        <v>46061</v>
      </c>
      <c r="B10" s="10">
        <f>TEXT(A10,"mmmm aaaa")</f>
        <v/>
      </c>
      <c r="C10" s="5" t="inlineStr">
        <is>
          <t>Dépense</t>
        </is>
      </c>
      <c r="D10" s="6" t="inlineStr">
        <is>
          <t>Loisirs</t>
        </is>
      </c>
      <c r="E10" s="6" t="inlineStr">
        <is>
          <t>Sorties</t>
        </is>
      </c>
      <c r="F10" s="6" t="inlineStr">
        <is>
          <t>Sortie familiale — Strasbourg</t>
        </is>
      </c>
      <c r="G10" s="5" t="inlineStr">
        <is>
          <t>Carte bancaire</t>
        </is>
      </c>
      <c r="H10" s="5" t="inlineStr">
        <is>
          <t>Commun</t>
        </is>
      </c>
      <c r="I10" s="25" t="n">
        <v>82.5</v>
      </c>
      <c r="J10" s="26" t="n">
        <v>0.2</v>
      </c>
      <c r="K10" s="28">
        <f>IFERROR(I10*J10/(1+J10),0)</f>
        <v/>
      </c>
      <c r="L10" s="28">
        <f>IF(C10="Revenu",I10,I10-K10)</f>
        <v/>
      </c>
      <c r="M10" s="5" t="inlineStr">
        <is>
          <t>Payé</t>
        </is>
      </c>
      <c r="N10" s="6" t="inlineStr">
        <is>
          <t>Cinéma et restaurant</t>
        </is>
      </c>
    </row>
    <row r="11">
      <c r="A11" s="24" t="n">
        <v>46071</v>
      </c>
      <c r="B11" s="4">
        <f>TEXT(A11,"mmmm aaaa")</f>
        <v/>
      </c>
      <c r="C11" s="5" t="inlineStr">
        <is>
          <t>Dépense</t>
        </is>
      </c>
      <c r="D11" s="6" t="inlineStr">
        <is>
          <t>Épargne</t>
        </is>
      </c>
      <c r="E11" s="6" t="inlineStr">
        <is>
          <t>Virement épargne</t>
        </is>
      </c>
      <c r="F11" s="6" t="inlineStr">
        <is>
          <t>Virement vers Livret A</t>
        </is>
      </c>
      <c r="G11" s="5" t="inlineStr">
        <is>
          <t>Livret A</t>
        </is>
      </c>
      <c r="H11" s="5" t="inlineStr">
        <is>
          <t>Commun</t>
        </is>
      </c>
      <c r="I11" s="25" t="n">
        <v>300</v>
      </c>
      <c r="J11" s="26" t="n">
        <v>0</v>
      </c>
      <c r="K11" s="27">
        <f>IFERROR(I11*J11/(1+J11),0)</f>
        <v/>
      </c>
      <c r="L11" s="27">
        <f>IF(C11="Revenu",I11,I11-K11)</f>
        <v/>
      </c>
      <c r="M11" s="5" t="inlineStr">
        <is>
          <t>Prévu</t>
        </is>
      </c>
      <c r="N11" s="6" t="inlineStr">
        <is>
          <t>Épargne mensuelle</t>
        </is>
      </c>
    </row>
    <row r="12">
      <c r="A12" s="12" t="n"/>
      <c r="B12" s="12" t="n"/>
      <c r="C12" s="12" t="n"/>
      <c r="D12" s="12" t="n"/>
      <c r="E12" s="12" t="n"/>
      <c r="F12" s="12" t="inlineStr">
        <is>
          <t>TOTAL</t>
        </is>
      </c>
      <c r="G12" s="12" t="n"/>
      <c r="H12" s="12" t="n"/>
      <c r="I12" s="29">
        <f>SUM(I3:I11)</f>
        <v/>
      </c>
      <c r="J12" s="12" t="n"/>
      <c r="K12" s="29">
        <f>SUM(K3:K11)</f>
        <v/>
      </c>
      <c r="L12" s="29">
        <f>SUM(L3:L11)</f>
        <v/>
      </c>
      <c r="M12" s="12" t="n"/>
      <c r="N12" s="12" t="n"/>
    </row>
  </sheetData>
  <mergeCells count="1">
    <mergeCell ref="A1:N1"/>
  </mergeCells>
  <dataValidations count="5">
    <dataValidation sqref="C3:C50" showErrorMessage="1" showInputMessage="1" allowBlank="1" type="list">
      <formula1>"Revenu,Dépense"</formula1>
    </dataValidation>
    <dataValidation sqref="D3:D50" showErrorMessage="1" showInputMessage="1" allowBlank="1" type="list">
      <formula1>"Logement,Alimentation,Transport,Santé,Loisirs,Salaire,Épargne,Autre"</formula1>
    </dataValidation>
    <dataValidation sqref="G3:G50" showErrorMessage="1" showInputMessage="1" allowBlank="1" type="list">
      <formula1>"Compte courant,Livret A,Carte bancaire"</formula1>
    </dataValidation>
    <dataValidation sqref="H3:H50" showErrorMessage="1" showInputMessage="1" allowBlank="1" type="list">
      <formula1>"Camille,Julien,Commun"</formula1>
    </dataValidation>
    <dataValidation sqref="M3:M50" showErrorMessage="1" showInputMessage="1" allowBlank="1" type="list">
      <formula1>"Payé,Prévu,À vérifier"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  <col width="20" customWidth="1" min="3" max="3"/>
    <col width="16" customWidth="1" min="4" max="4"/>
    <col width="14" customWidth="1" min="5" max="5"/>
    <col width="14" customWidth="1" min="6" max="6"/>
    <col width="12" customWidth="1" min="7" max="7"/>
    <col width="3" customWidth="1" min="8" max="8"/>
    <col width="16" customWidth="1" min="9" max="9"/>
    <col width="18" customWidth="1" min="10" max="10"/>
  </cols>
  <sheetData>
    <row r="1" ht="28" customHeight="1">
      <c r="A1" s="1" t="inlineStr">
        <is>
          <t>Tableau de bord familial — Janvier et février 2026</t>
        </is>
      </c>
    </row>
    <row r="2"/>
    <row r="3">
      <c r="A3" s="14" t="inlineStr">
        <is>
          <t>Indicateurs principaux</t>
        </is>
      </c>
      <c r="B3" s="15" t="n"/>
      <c r="D3" s="2" t="inlineStr">
        <is>
          <t>Mois</t>
        </is>
      </c>
      <c r="E3" s="2" t="inlineStr">
        <is>
          <t>Revenus (€)</t>
        </is>
      </c>
      <c r="F3" s="2" t="inlineStr">
        <is>
          <t>Dépenses (€)</t>
        </is>
      </c>
      <c r="G3" s="2" t="inlineStr">
        <is>
          <t>Solde (€)</t>
        </is>
      </c>
    </row>
    <row r="4">
      <c r="A4" s="16" t="inlineStr">
        <is>
          <t>Total des revenus</t>
        </is>
      </c>
      <c r="B4" s="30">
        <f>SUMIF(Transactions!C3:C11,"Revenu",Transactions!I3:I11)</f>
        <v/>
      </c>
      <c r="D4" s="4" t="inlineStr">
        <is>
          <t>Janvier 2026</t>
        </is>
      </c>
      <c r="E4" s="27">
        <f>SUMIFS(Transactions!I3:I11,Transactions!C3:C11,"Revenu",Transactions!A3:A11,"&gt;="&amp;DATE(2026,1,1),Transactions!A3:A11,"&lt;"&amp;DATE(2026,1+1,1))</f>
        <v/>
      </c>
      <c r="F4" s="27">
        <f>SUMIFS(Transactions!I3:I11,Transactions!C3:C11,"Dépense",Transactions!A3:A11,"&gt;="&amp;DATE(2026,1,1),Transactions!A3:A11,"&lt;"&amp;DATE(2026,1+1,1))</f>
        <v/>
      </c>
      <c r="G4" s="27">
        <f>E4-F4</f>
        <v/>
      </c>
      <c r="I4" s="2" t="inlineStr">
        <is>
          <t>Catégorie</t>
        </is>
      </c>
      <c r="J4" s="2" t="inlineStr">
        <is>
          <t>Budget mensuel (€)</t>
        </is>
      </c>
    </row>
    <row r="5">
      <c r="A5" s="18" t="inlineStr">
        <is>
          <t>Total des dépenses</t>
        </is>
      </c>
      <c r="B5" s="31">
        <f>SUMIF(Transactions!C3:C11,"Dépense",Transactions!I3:I11)</f>
        <v/>
      </c>
      <c r="D5" s="10" t="inlineStr">
        <is>
          <t>Février 2026</t>
        </is>
      </c>
      <c r="E5" s="28">
        <f>SUMIFS(Transactions!I3:I11,Transactions!C3:C11,"Revenu",Transactions!A3:A11,"&gt;="&amp;DATE(2026,2,1),Transactions!A3:A11,"&lt;"&amp;DATE(2026,2+1,1))</f>
        <v/>
      </c>
      <c r="F5" s="28">
        <f>SUMIFS(Transactions!I3:I11,Transactions!C3:C11,"Dépense",Transactions!A3:A11,"&gt;="&amp;DATE(2026,2,1),Transactions!A3:A11,"&lt;"&amp;DATE(2026,2+1,1))</f>
        <v/>
      </c>
      <c r="G5" s="28">
        <f>E5-F5</f>
        <v/>
      </c>
      <c r="I5" s="4" t="inlineStr">
        <is>
          <t>Logement</t>
        </is>
      </c>
      <c r="J5" s="25" t="n">
        <v>1400</v>
      </c>
    </row>
    <row r="6">
      <c r="A6" s="12" t="inlineStr">
        <is>
          <t>Solde familial</t>
        </is>
      </c>
      <c r="B6" s="29">
        <f>B4-B5</f>
        <v/>
      </c>
      <c r="I6" s="10" t="inlineStr">
        <is>
          <t>Alimentation</t>
        </is>
      </c>
      <c r="J6" s="28" t="n">
        <v>400</v>
      </c>
    </row>
    <row r="7">
      <c r="A7" s="18" t="inlineStr">
        <is>
          <t>Taux d'épargne</t>
        </is>
      </c>
      <c r="B7" s="32">
        <f>IFERROR(B6/B4,0)</f>
        <v/>
      </c>
      <c r="I7" s="4" t="inlineStr">
        <is>
          <t>Transport</t>
        </is>
      </c>
      <c r="J7" s="25" t="n">
        <v>120</v>
      </c>
    </row>
    <row r="8">
      <c r="A8" s="16" t="inlineStr">
        <is>
          <t>Nombre d'opérations</t>
        </is>
      </c>
      <c r="B8" s="21">
        <f>COUNTIF(Transactions!C3:C11,"Dépense")+COUNTIF(Transactions!C3:C11,"Revenu")</f>
        <v/>
      </c>
      <c r="I8" s="10" t="inlineStr">
        <is>
          <t>Santé</t>
        </is>
      </c>
      <c r="J8" s="28" t="n">
        <v>80</v>
      </c>
    </row>
    <row r="9">
      <c r="A9" s="18" t="inlineStr">
        <is>
          <t>Dépense moyenne</t>
        </is>
      </c>
      <c r="B9" s="31">
        <f>IFERROR(AVERAGEIF(Transactions!C3:C11,"Dépense",Transactions!I3:I11),0)</f>
        <v/>
      </c>
      <c r="I9" s="4" t="inlineStr">
        <is>
          <t>Loisirs</t>
        </is>
      </c>
      <c r="J9" s="25" t="n">
        <v>150</v>
      </c>
    </row>
    <row r="10">
      <c r="I10" s="10" t="inlineStr">
        <is>
          <t>Épargne</t>
        </is>
      </c>
      <c r="J10" s="28" t="n">
        <v>300</v>
      </c>
    </row>
    <row r="11">
      <c r="I11" s="4" t="inlineStr">
        <is>
          <t>Salaire</t>
        </is>
      </c>
      <c r="J11" s="25" t="n">
        <v>0</v>
      </c>
    </row>
    <row r="12">
      <c r="I12" s="10" t="inlineStr">
        <is>
          <t>Autre</t>
        </is>
      </c>
      <c r="J12" s="28" t="n">
        <v>100</v>
      </c>
    </row>
    <row r="13"/>
    <row r="14" ht="28" customHeight="1">
      <c r="A14" s="2" t="inlineStr">
        <is>
          <t>Catégorie</t>
        </is>
      </c>
      <c r="B14" s="2" t="inlineStr">
        <is>
          <t>Budget mensuel (€)</t>
        </is>
      </c>
      <c r="C14" s="2" t="inlineStr">
        <is>
          <t>Dépenses réalisées (€)</t>
        </is>
      </c>
      <c r="D14" s="2" t="inlineStr">
        <is>
          <t>Écart (€)</t>
        </is>
      </c>
      <c r="E14" s="2" t="inlineStr">
        <is>
          <t>Taux de consommation</t>
        </is>
      </c>
      <c r="F14" s="2" t="inlineStr">
        <is>
          <t>Alerte</t>
        </is>
      </c>
    </row>
    <row r="15">
      <c r="A15" s="4" t="inlineStr">
        <is>
          <t>Logement</t>
        </is>
      </c>
      <c r="B15" s="27">
        <f>IFERROR(VLOOKUP(A15,$I$5:$J$12,2,FALSE),0)</f>
        <v/>
      </c>
      <c r="C15" s="27">
        <f>SUMIFS(Transactions!I3:I11,Transactions!C3:C11,"Dépense",Transactions!D3:D11,A15)</f>
        <v/>
      </c>
      <c r="D15" s="27">
        <f>B15-C15</f>
        <v/>
      </c>
      <c r="E15" s="33">
        <f>IFERROR(C15/B15,0)</f>
        <v/>
      </c>
      <c r="F15" s="4">
        <f>IF(E15&gt;1,"Dépassement",IF(E15&gt;=0.8,"À surveiller","OK"))</f>
        <v/>
      </c>
    </row>
    <row r="16">
      <c r="A16" s="10" t="inlineStr">
        <is>
          <t>Alimentation</t>
        </is>
      </c>
      <c r="B16" s="28">
        <f>IFERROR(VLOOKUP(A16,$I$5:$J$12,2,FALSE),0)</f>
        <v/>
      </c>
      <c r="C16" s="28">
        <f>SUMIFS(Transactions!I3:I11,Transactions!C3:C11,"Dépense",Transactions!D3:D11,A16)</f>
        <v/>
      </c>
      <c r="D16" s="28">
        <f>B16-C16</f>
        <v/>
      </c>
      <c r="E16" s="34">
        <f>IFERROR(C16/B16,0)</f>
        <v/>
      </c>
      <c r="F16" s="10">
        <f>IF(E16&gt;1,"Dépassement",IF(E16&gt;=0.8,"À surveiller","OK"))</f>
        <v/>
      </c>
    </row>
    <row r="17">
      <c r="A17" s="4" t="inlineStr">
        <is>
          <t>Transport</t>
        </is>
      </c>
      <c r="B17" s="27">
        <f>IFERROR(VLOOKUP(A17,$I$5:$J$12,2,FALSE),0)</f>
        <v/>
      </c>
      <c r="C17" s="27">
        <f>SUMIFS(Transactions!I3:I11,Transactions!C3:C11,"Dépense",Transactions!D3:D11,A17)</f>
        <v/>
      </c>
      <c r="D17" s="27">
        <f>B17-C17</f>
        <v/>
      </c>
      <c r="E17" s="33">
        <f>IFERROR(C17/B17,0)</f>
        <v/>
      </c>
      <c r="F17" s="4">
        <f>IF(E17&gt;1,"Dépassement",IF(E17&gt;=0.8,"À surveiller","OK"))</f>
        <v/>
      </c>
    </row>
    <row r="18">
      <c r="A18" s="10" t="inlineStr">
        <is>
          <t>Santé</t>
        </is>
      </c>
      <c r="B18" s="28">
        <f>IFERROR(VLOOKUP(A18,$I$5:$J$12,2,FALSE),0)</f>
        <v/>
      </c>
      <c r="C18" s="28">
        <f>SUMIFS(Transactions!I3:I11,Transactions!C3:C11,"Dépense",Transactions!D3:D11,A18)</f>
        <v/>
      </c>
      <c r="D18" s="28">
        <f>B18-C18</f>
        <v/>
      </c>
      <c r="E18" s="34">
        <f>IFERROR(C18/B18,0)</f>
        <v/>
      </c>
      <c r="F18" s="10">
        <f>IF(E18&gt;1,"Dépassement",IF(E18&gt;=0.8,"À surveiller","OK"))</f>
        <v/>
      </c>
    </row>
    <row r="19">
      <c r="A19" s="4" t="inlineStr">
        <is>
          <t>Loisirs</t>
        </is>
      </c>
      <c r="B19" s="27">
        <f>IFERROR(VLOOKUP(A19,$I$5:$J$12,2,FALSE),0)</f>
        <v/>
      </c>
      <c r="C19" s="27">
        <f>SUMIFS(Transactions!I3:I11,Transactions!C3:C11,"Dépense",Transactions!D3:D11,A19)</f>
        <v/>
      </c>
      <c r="D19" s="27">
        <f>B19-C19</f>
        <v/>
      </c>
      <c r="E19" s="33">
        <f>IFERROR(C19/B19,0)</f>
        <v/>
      </c>
      <c r="F19" s="4">
        <f>IF(E19&gt;1,"Dépassement",IF(E19&gt;=0.8,"À surveiller","OK"))</f>
        <v/>
      </c>
    </row>
    <row r="20">
      <c r="A20" s="10" t="inlineStr">
        <is>
          <t>Épargne</t>
        </is>
      </c>
      <c r="B20" s="28">
        <f>IFERROR(VLOOKUP(A20,$I$5:$J$12,2,FALSE),0)</f>
        <v/>
      </c>
      <c r="C20" s="28">
        <f>SUMIFS(Transactions!I3:I11,Transactions!C3:C11,"Dépense",Transactions!D3:D11,A20)</f>
        <v/>
      </c>
      <c r="D20" s="28">
        <f>B20-C20</f>
        <v/>
      </c>
      <c r="E20" s="34">
        <f>IFERROR(C20/B20,0)</f>
        <v/>
      </c>
      <c r="F20" s="10">
        <f>IF(E20&gt;1,"Dépassement",IF(E20&gt;=0.8,"À surveiller","OK"))</f>
        <v/>
      </c>
    </row>
    <row r="21">
      <c r="A21" s="4" t="inlineStr">
        <is>
          <t>Autre</t>
        </is>
      </c>
      <c r="B21" s="27">
        <f>IFERROR(VLOOKUP(A21,$I$5:$J$12,2,FALSE),0)</f>
        <v/>
      </c>
      <c r="C21" s="27">
        <f>SUMIFS(Transactions!I3:I11,Transactions!C3:C11,"Dépense",Transactions!D3:D11,A21)</f>
        <v/>
      </c>
      <c r="D21" s="27">
        <f>B21-C21</f>
        <v/>
      </c>
      <c r="E21" s="33">
        <f>IFERROR(C21/B21,0)</f>
        <v/>
      </c>
      <c r="F21" s="4">
        <f>IF(E21&gt;1,"Dépassement",IF(E21&gt;=0.8,"À surveiller","OK"))</f>
        <v/>
      </c>
    </row>
  </sheetData>
  <mergeCells count="1">
    <mergeCell ref="A1:F1"/>
  </mergeCells>
  <conditionalFormatting sqref="B6">
    <cfRule type="expression" priority="1" dxfId="0" stopIfTrue="1">
      <formula>B6&gt;=0</formula>
    </cfRule>
    <cfRule type="expression" priority="2" dxfId="1" stopIfTrue="1">
      <formula>B6&lt;0</formula>
    </cfRule>
  </conditionalFormatting>
  <conditionalFormatting sqref="D15:D21">
    <cfRule type="expression" priority="3" dxfId="1" stopIfTrue="1">
      <formula>D15&lt;0</formula>
    </cfRule>
    <cfRule type="expression" priority="4" dxfId="0" stopIfTrue="1">
      <formula>D15&gt;=0</formula>
    </cfRule>
  </conditionalFormatting>
  <conditionalFormatting sqref="F15:F21">
    <cfRule type="expression" priority="5" dxfId="1" stopIfTrue="1">
      <formula>F15="Dépassement"</formula>
    </cfRule>
    <cfRule type="expression" priority="6" dxfId="0" stopIfTrue="1">
      <formula>F15="OK"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100" customWidth="1" min="2" max="2"/>
  </cols>
  <sheetData>
    <row r="1" ht="28" customHeight="1">
      <c r="A1" s="1" t="inlineStr">
        <is>
          <t>Mode d'emploi — Logiciel de comptabilité familiale</t>
        </is>
      </c>
    </row>
    <row r="2"/>
    <row r="3">
      <c r="A3" s="2" t="inlineStr">
        <is>
          <t>Rubrique</t>
        </is>
      </c>
      <c r="B3" s="2" t="inlineStr">
        <is>
          <t>Explications</t>
        </is>
      </c>
    </row>
    <row r="4" ht="32" customHeight="1">
      <c r="A4" s="16" t="inlineStr">
        <is>
          <t>Saisie des opérations</t>
        </is>
      </c>
      <c r="B4" s="4" t="inlineStr">
        <is>
          <t>Saisir une opération par ligne dans la feuille « Transactions » (une ligne = une opération).</t>
        </is>
      </c>
    </row>
    <row r="5" ht="32" customHeight="1">
      <c r="A5" s="18" t="inlineStr">
        <is>
          <t>Montants</t>
        </is>
      </c>
      <c r="B5" s="10" t="inlineStr">
        <is>
          <t>Renseigner les montants en euros TTC, toujours positifs, sans signe négatif. Le type (Revenu/Dépense) détermine le sens.</t>
        </is>
      </c>
    </row>
    <row r="6" ht="32" customHeight="1">
      <c r="A6" s="16" t="inlineStr">
        <is>
          <t>Dates</t>
        </is>
      </c>
      <c r="B6" s="4" t="inlineStr">
        <is>
          <t>Saisir les dates au format JJ/MM/AAAA (ex. : 03/01/2026). La colonne « Mois » se calcule automatiquement.</t>
        </is>
      </c>
    </row>
    <row r="7" ht="32" customHeight="1">
      <c r="A7" s="18" t="inlineStr">
        <is>
          <t>Catégories</t>
        </is>
      </c>
      <c r="B7" s="10" t="inlineStr">
        <is>
          <t>Utiliser les catégories standardisées (Logement, Alimentation, Transport, Santé, Loisirs, Salaire, Épargne, Autre) via les listes déroulantes pour garantir la fiabilité des graphiques.</t>
        </is>
      </c>
    </row>
    <row r="8" ht="32" customHeight="1">
      <c r="A8" s="16" t="inlineStr">
        <is>
          <t>TVA</t>
        </is>
      </c>
      <c r="B8" s="4" t="inlineStr">
        <is>
          <t>Indiquer le taux de TVA applicable (0 %, 5,5 %, 10 % ou 20 %). Les montants de TVA et nets sont calculés automatiquement.</t>
        </is>
      </c>
    </row>
    <row r="9" ht="32" customHeight="1">
      <c r="A9" s="18" t="inlineStr">
        <is>
          <t>Tableau de bord</t>
        </is>
      </c>
      <c r="B9" s="10" t="inlineStr">
        <is>
          <t>Les formules et indicateurs du tableau de bord se mettent à jour automatiquement dès qu'une transaction est ajoutée ou modifiée.</t>
        </is>
      </c>
    </row>
    <row r="10" ht="32" customHeight="1">
      <c r="A10" s="16" t="inlineStr">
        <is>
          <t>Budgets</t>
        </is>
      </c>
      <c r="B10" s="4" t="inlineStr">
        <is>
          <t>Ajuster les budgets mensuels par catégorie dans le tableau de référence du tableau de bord (cellules en jaune pâle).</t>
        </is>
      </c>
    </row>
    <row r="11" ht="32" customHeight="1">
      <c r="A11" s="18" t="inlineStr">
        <is>
          <t>Confidentialité (RGPD)</t>
        </is>
      </c>
      <c r="B11" s="10" t="inlineStr">
        <is>
          <t>Les données bancaires doivent être anonymisées conformément au RGPD : ne pas saisir de numéros de compte complets ni de données sensibles.</t>
        </is>
      </c>
    </row>
    <row r="12" ht="32" customHeight="1">
      <c r="A12" s="16" t="inlineStr">
        <is>
          <t>Anticipation</t>
        </is>
      </c>
      <c r="B12" s="4" t="inlineStr">
        <is>
          <t>Les opérations au statut « Prévu » peuvent être utilisées pour anticiper le budget familial des semaines à venir.</t>
        </is>
      </c>
    </row>
    <row r="13" ht="32" customHeight="1">
      <c r="A13" s="18" t="inlineStr">
        <is>
          <t>Alertes</t>
        </is>
      </c>
      <c r="B13" s="10" t="inlineStr">
        <is>
          <t>Une alerte « Dépassement » ou « À surveiller » apparaît automatiquement lorsque le taux de consommation du budget dépasse 100 % ou 80 %.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2026-08-01T14:49:31Z</dcterms:created>
  <dcterms:modified xmlns:dcterms="http://purl.org/dc/terms/" xmlns:xsi="http://www.w3.org/2001/XMLSchema-instance" xsi:type="dcterms:W3CDTF">2026-08-01T14:49:31Z</dcterms:modified>
</cp:coreProperties>
</file>