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aire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JJ/MM/AAAA"/>
  </numFmts>
  <fonts count="4">
    <font>
      <name val="Calibri"/>
      <family val="2"/>
      <color theme="1"/>
      <sz val="11"/>
      <scheme val="minor"/>
    </font>
    <font>
      <name val="Calibri"/>
      <b val="1"/>
      <color rgb="000E7A54"/>
      <sz val="16"/>
    </font>
    <font>
      <name val="Calibri"/>
      <b val="1"/>
      <color rgb="00FFFFFF"/>
      <sz val="11"/>
    </font>
    <font>
      <name val="Calibri"/>
      <b val="1"/>
      <color rgb="001F2937"/>
      <sz val="11"/>
    </font>
  </fonts>
  <fills count="8">
    <fill>
      <patternFill/>
    </fill>
    <fill>
      <patternFill patternType="gray125"/>
    </fill>
    <fill>
      <patternFill patternType="solid">
        <fgColor rgb="000E7A54"/>
      </patternFill>
    </fill>
    <fill>
      <patternFill patternType="solid">
        <fgColor rgb="00EAF7F1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97316"/>
      </patternFill>
    </fill>
    <fill>
      <patternFill patternType="solid">
        <fgColor rgb="0012946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/>
    </xf>
    <xf numFmtId="164" fontId="0" fillId="4" borderId="1" pivotButton="0" quotePrefix="0" xfId="0"/>
    <xf numFmtId="164" fontId="0" fillId="3" borderId="1" pivotButton="0" quotePrefix="0" xfId="0"/>
    <xf numFmtId="165" fontId="0" fillId="3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 wrapText="1"/>
    </xf>
    <xf numFmtId="164" fontId="0" fillId="5" borderId="1" pivotButton="0" quotePrefix="0" xfId="0"/>
    <xf numFmtId="165" fontId="0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3" fillId="6" borderId="1" pivotButton="0" quotePrefix="0" xfId="0"/>
    <xf numFmtId="164" fontId="3" fillId="6" borderId="1" pivotButton="0" quotePrefix="0" xfId="0"/>
    <xf numFmtId="0" fontId="2" fillId="7" borderId="0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2" fillId="2" borderId="0" applyAlignment="1" pivotButton="0" quotePrefix="0" xfId="0">
      <alignment horizontal="center" vertical="center"/>
    </xf>
    <xf numFmtId="0" fontId="0" fillId="3" borderId="1" pivotButton="0" quotePrefix="0" xfId="0"/>
    <xf numFmtId="164" fontId="0" fillId="3" borderId="1" applyAlignment="1" pivotButton="0" quotePrefix="0" xfId="0">
      <alignment horizontal="center" vertical="center"/>
    </xf>
    <xf numFmtId="0" fontId="0" fillId="5" borderId="1" pivotButton="0" quotePrefix="0" xfId="0"/>
    <xf numFmtId="164" fontId="0" fillId="5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FFFFFF"/>
      </font>
      <fill>
        <patternFill patternType="solid">
          <fgColor rgb="0016A34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 la valeur par pièce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bord'!C10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bord'!$A$11:$A$15</f>
            </numRef>
          </cat>
          <val>
            <numRef>
              <f>'Tableau de bord'!$C$11:$C$15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Valeur du mobilier par catégorie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bord'!C18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'Tableau de bord'!$A$19:$A$22</f>
            </numRef>
          </cat>
          <val>
            <numRef>
              <f>'Tableau de bord'!$C$19:$C$22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Catégorie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Valeur en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25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6" customWidth="1" min="3" max="3"/>
    <col width="28" customWidth="1" min="4" max="4"/>
    <col width="10" customWidth="1" min="5" max="5"/>
    <col width="14" customWidth="1" min="6" max="6"/>
    <col width="16" customWidth="1" min="7" max="7"/>
    <col width="16" customWidth="1" min="8" max="8"/>
    <col width="14" customWidth="1" min="9" max="9"/>
    <col width="14" customWidth="1" min="10" max="10"/>
    <col width="20" customWidth="1" min="11" max="11"/>
    <col width="26" customWidth="1" min="12" max="12"/>
  </cols>
  <sheetData>
    <row r="1" ht="26" customHeight="1">
      <c r="A1" s="1" t="inlineStr">
        <is>
          <t>INVENTAIRE - LOCATION SAISONNIÈRE MEUBLÉE</t>
        </is>
      </c>
    </row>
    <row r="3">
      <c r="A3" s="2" t="inlineStr">
        <is>
          <t>N°</t>
        </is>
      </c>
      <c r="B3" s="2" t="inlineStr">
        <is>
          <t>Pièce</t>
        </is>
      </c>
      <c r="C3" s="2" t="inlineStr">
        <is>
          <t>Catégorie</t>
        </is>
      </c>
      <c r="D3" s="2" t="inlineStr">
        <is>
          <t>Désignation article</t>
        </is>
      </c>
      <c r="E3" s="2" t="inlineStr">
        <is>
          <t>Quantité</t>
        </is>
      </c>
      <c r="F3" s="2" t="inlineStr">
        <is>
          <t>État</t>
        </is>
      </c>
      <c r="G3" s="2" t="inlineStr">
        <is>
          <t>Valeur unitaire €</t>
        </is>
      </c>
      <c r="H3" s="2" t="inlineStr">
        <is>
          <t>Valeur totale €</t>
        </is>
      </c>
      <c r="I3" s="2" t="inlineStr">
        <is>
          <t>Date d'achat</t>
        </is>
      </c>
      <c r="J3" s="2" t="inlineStr">
        <is>
          <t>Ancienneté (ans)</t>
        </is>
      </c>
      <c r="K3" s="2" t="inlineStr">
        <is>
          <t>Statut</t>
        </is>
      </c>
      <c r="L3" s="2" t="inlineStr">
        <is>
          <t>Observations</t>
        </is>
      </c>
    </row>
    <row r="4">
      <c r="A4" s="3" t="n">
        <v>1</v>
      </c>
      <c r="B4" s="4" t="inlineStr">
        <is>
          <t>Salon</t>
        </is>
      </c>
      <c r="C4" s="4" t="inlineStr">
        <is>
          <t>Mobilier</t>
        </is>
      </c>
      <c r="D4" s="4" t="inlineStr">
        <is>
          <t>Canapé 3 places convertible</t>
        </is>
      </c>
      <c r="E4" s="3" t="n">
        <v>1</v>
      </c>
      <c r="F4" s="5" t="inlineStr">
        <is>
          <t>Bon</t>
        </is>
      </c>
      <c r="G4" s="6" t="n">
        <v>650</v>
      </c>
      <c r="H4" s="7">
        <f>E4*G4</f>
        <v/>
      </c>
      <c r="I4" s="8" t="inlineStr">
        <is>
          <t>10/01/2026</t>
        </is>
      </c>
      <c r="J4" s="3">
        <f>IFERROR(DATEDIF(I4,TODAY(),"y"),0)</f>
        <v/>
      </c>
      <c r="K4" s="3">
        <f>IF(F4="À remplacer","Remplacement urgent",IF(F4="Usagé","À surveiller","OK"))</f>
        <v/>
      </c>
      <c r="L4" s="4" t="inlineStr">
        <is>
          <t>Coussins déhoussables</t>
        </is>
      </c>
    </row>
    <row r="5">
      <c r="A5" s="9" t="n">
        <v>2</v>
      </c>
      <c r="B5" s="10" t="inlineStr">
        <is>
          <t>Salon</t>
        </is>
      </c>
      <c r="C5" s="10" t="inlineStr">
        <is>
          <t>Multimédia</t>
        </is>
      </c>
      <c r="D5" s="10" t="inlineStr">
        <is>
          <t>Télévision LED 42 pouces</t>
        </is>
      </c>
      <c r="E5" s="9" t="n">
        <v>1</v>
      </c>
      <c r="F5" s="5" t="inlineStr">
        <is>
          <t>Neuf</t>
        </is>
      </c>
      <c r="G5" s="6" t="n">
        <v>380</v>
      </c>
      <c r="H5" s="11">
        <f>E5*G5</f>
        <v/>
      </c>
      <c r="I5" s="12" t="inlineStr">
        <is>
          <t>15/01/2026</t>
        </is>
      </c>
      <c r="J5" s="9">
        <f>IFERROR(DATEDIF(I5,TODAY(),"y"),0)</f>
        <v/>
      </c>
      <c r="K5" s="9">
        <f>IF(F5="À remplacer","Remplacement urgent",IF(F5="Usagé","À surveiller","OK"))</f>
        <v/>
      </c>
      <c r="L5" s="10" t="inlineStr">
        <is>
          <t>Avec télécommande</t>
        </is>
      </c>
    </row>
    <row r="6">
      <c r="A6" s="3" t="n">
        <v>3</v>
      </c>
      <c r="B6" s="4" t="inlineStr">
        <is>
          <t>Salon</t>
        </is>
      </c>
      <c r="C6" s="4" t="inlineStr">
        <is>
          <t>Mobilier</t>
        </is>
      </c>
      <c r="D6" s="4" t="inlineStr">
        <is>
          <t>Table basse en verre</t>
        </is>
      </c>
      <c r="E6" s="3" t="n">
        <v>1</v>
      </c>
      <c r="F6" s="5" t="inlineStr">
        <is>
          <t>Usagé</t>
        </is>
      </c>
      <c r="G6" s="6" t="n">
        <v>90</v>
      </c>
      <c r="H6" s="7">
        <f>E6*G6</f>
        <v/>
      </c>
      <c r="I6" s="8" t="inlineStr">
        <is>
          <t>05/02/2026</t>
        </is>
      </c>
      <c r="J6" s="3">
        <f>IFERROR(DATEDIF(I6,TODAY(),"y"),0)</f>
        <v/>
      </c>
      <c r="K6" s="3">
        <f>IF(F6="À remplacer","Remplacement urgent",IF(F6="Usagé","À surveiller","OK"))</f>
        <v/>
      </c>
      <c r="L6" s="4" t="inlineStr">
        <is>
          <t>Léger éclat sur un coin</t>
        </is>
      </c>
    </row>
    <row r="7">
      <c r="A7" s="9" t="n">
        <v>4</v>
      </c>
      <c r="B7" s="10" t="inlineStr">
        <is>
          <t>Cuisine</t>
        </is>
      </c>
      <c r="C7" s="10" t="inlineStr">
        <is>
          <t>Électroménager</t>
        </is>
      </c>
      <c r="D7" s="10" t="inlineStr">
        <is>
          <t>Réfrigérateur combiné</t>
        </is>
      </c>
      <c r="E7" s="9" t="n">
        <v>1</v>
      </c>
      <c r="F7" s="5" t="inlineStr">
        <is>
          <t>Bon</t>
        </is>
      </c>
      <c r="G7" s="6" t="n">
        <v>420</v>
      </c>
      <c r="H7" s="11">
        <f>E7*G7</f>
        <v/>
      </c>
      <c r="I7" s="12" t="inlineStr">
        <is>
          <t>12/02/2026</t>
        </is>
      </c>
      <c r="J7" s="9">
        <f>IFERROR(DATEDIF(I7,TODAY(),"y"),0)</f>
        <v/>
      </c>
      <c r="K7" s="9">
        <f>IF(F7="À remplacer","Remplacement urgent",IF(F7="Usagé","À surveiller","OK"))</f>
        <v/>
      </c>
      <c r="L7" s="10" t="inlineStr">
        <is>
          <t>Dégivrage à prévoir</t>
        </is>
      </c>
    </row>
    <row r="8">
      <c r="A8" s="3" t="n">
        <v>5</v>
      </c>
      <c r="B8" s="4" t="inlineStr">
        <is>
          <t>Cuisine</t>
        </is>
      </c>
      <c r="C8" s="4" t="inlineStr">
        <is>
          <t>Électroménager</t>
        </is>
      </c>
      <c r="D8" s="4" t="inlineStr">
        <is>
          <t>Four micro-ondes</t>
        </is>
      </c>
      <c r="E8" s="3" t="n">
        <v>1</v>
      </c>
      <c r="F8" s="5" t="inlineStr">
        <is>
          <t>Neuf</t>
        </is>
      </c>
      <c r="G8" s="6" t="n">
        <v>95</v>
      </c>
      <c r="H8" s="7">
        <f>E8*G8</f>
        <v/>
      </c>
      <c r="I8" s="8" t="inlineStr">
        <is>
          <t>20/02/2026</t>
        </is>
      </c>
      <c r="J8" s="3">
        <f>IFERROR(DATEDIF(I8,TODAY(),"y"),0)</f>
        <v/>
      </c>
      <c r="K8" s="3">
        <f>IF(F8="À remplacer","Remplacement urgent",IF(F8="Usagé","À surveiller","OK"))</f>
        <v/>
      </c>
      <c r="L8" s="4" t="inlineStr"/>
    </row>
    <row r="9">
      <c r="A9" s="9" t="n">
        <v>6</v>
      </c>
      <c r="B9" s="10" t="inlineStr">
        <is>
          <t>Cuisine</t>
        </is>
      </c>
      <c r="C9" s="10" t="inlineStr">
        <is>
          <t>Mobilier</t>
        </is>
      </c>
      <c r="D9" s="10" t="inlineStr">
        <is>
          <t>Table + 4 chaises</t>
        </is>
      </c>
      <c r="E9" s="9" t="n">
        <v>1</v>
      </c>
      <c r="F9" s="5" t="inlineStr">
        <is>
          <t>À remplacer</t>
        </is>
      </c>
      <c r="G9" s="6" t="n">
        <v>210</v>
      </c>
      <c r="H9" s="11">
        <f>E9*G9</f>
        <v/>
      </c>
      <c r="I9" s="12" t="inlineStr">
        <is>
          <t>01/03/2026</t>
        </is>
      </c>
      <c r="J9" s="9">
        <f>IFERROR(DATEDIF(I9,TODAY(),"y"),0)</f>
        <v/>
      </c>
      <c r="K9" s="9">
        <f>IF(F9="À remplacer","Remplacement urgent",IF(F9="Usagé","À surveiller","OK"))</f>
        <v/>
      </c>
      <c r="L9" s="10" t="inlineStr">
        <is>
          <t>Pieds instables</t>
        </is>
      </c>
    </row>
    <row r="10">
      <c r="A10" s="3" t="n">
        <v>7</v>
      </c>
      <c r="B10" s="4" t="inlineStr">
        <is>
          <t>Chambre 1</t>
        </is>
      </c>
      <c r="C10" s="4" t="inlineStr">
        <is>
          <t>Literie</t>
        </is>
      </c>
      <c r="D10" s="4" t="inlineStr">
        <is>
          <t>Lit double + matelas</t>
        </is>
      </c>
      <c r="E10" s="3" t="n">
        <v>1</v>
      </c>
      <c r="F10" s="5" t="inlineStr">
        <is>
          <t>Bon</t>
        </is>
      </c>
      <c r="G10" s="6" t="n">
        <v>480</v>
      </c>
      <c r="H10" s="7">
        <f>E10*G10</f>
        <v/>
      </c>
      <c r="I10" s="8" t="inlineStr">
        <is>
          <t>08/03/2026</t>
        </is>
      </c>
      <c r="J10" s="3">
        <f>IFERROR(DATEDIF(I10,TODAY(),"y"),0)</f>
        <v/>
      </c>
      <c r="K10" s="3">
        <f>IF(F10="À remplacer","Remplacement urgent",IF(F10="Usagé","À surveiller","OK"))</f>
        <v/>
      </c>
      <c r="L10" s="4" t="inlineStr">
        <is>
          <t>Matelas 2 ans</t>
        </is>
      </c>
    </row>
    <row r="11">
      <c r="A11" s="9" t="n">
        <v>8</v>
      </c>
      <c r="B11" s="10" t="inlineStr">
        <is>
          <t>Chambre 1</t>
        </is>
      </c>
      <c r="C11" s="10" t="inlineStr">
        <is>
          <t>Mobilier</t>
        </is>
      </c>
      <c r="D11" s="10" t="inlineStr">
        <is>
          <t>Armoire 2 portes</t>
        </is>
      </c>
      <c r="E11" s="9" t="n">
        <v>1</v>
      </c>
      <c r="F11" s="5" t="inlineStr">
        <is>
          <t>Neuf</t>
        </is>
      </c>
      <c r="G11" s="6" t="n">
        <v>320</v>
      </c>
      <c r="H11" s="11">
        <f>E11*G11</f>
        <v/>
      </c>
      <c r="I11" s="12" t="inlineStr">
        <is>
          <t>15/03/2026</t>
        </is>
      </c>
      <c r="J11" s="9">
        <f>IFERROR(DATEDIF(I11,TODAY(),"y"),0)</f>
        <v/>
      </c>
      <c r="K11" s="9">
        <f>IF(F11="À remplacer","Remplacement urgent",IF(F11="Usagé","À surveiller","OK"))</f>
        <v/>
      </c>
      <c r="L11" s="10" t="inlineStr"/>
    </row>
    <row r="12">
      <c r="A12" s="3" t="n">
        <v>9</v>
      </c>
      <c r="B12" s="4" t="inlineStr">
        <is>
          <t>Chambre 2</t>
        </is>
      </c>
      <c r="C12" s="4" t="inlineStr">
        <is>
          <t>Literie</t>
        </is>
      </c>
      <c r="D12" s="4" t="inlineStr">
        <is>
          <t>Lit simple + matelas</t>
        </is>
      </c>
      <c r="E12" s="3" t="n">
        <v>2</v>
      </c>
      <c r="F12" s="5" t="inlineStr">
        <is>
          <t>Usagé</t>
        </is>
      </c>
      <c r="G12" s="6" t="n">
        <v>260</v>
      </c>
      <c r="H12" s="7">
        <f>E12*G12</f>
        <v/>
      </c>
      <c r="I12" s="8" t="inlineStr">
        <is>
          <t>22/03/2026</t>
        </is>
      </c>
      <c r="J12" s="3">
        <f>IFERROR(DATEDIF(I12,TODAY(),"y"),0)</f>
        <v/>
      </c>
      <c r="K12" s="3">
        <f>IF(F12="À remplacer","Remplacement urgent",IF(F12="Usagé","À surveiller","OK"))</f>
        <v/>
      </c>
      <c r="L12" s="4" t="inlineStr">
        <is>
          <t>Remplacer housse</t>
        </is>
      </c>
    </row>
    <row r="13">
      <c r="A13" s="9" t="n">
        <v>10</v>
      </c>
      <c r="B13" s="10" t="inlineStr">
        <is>
          <t>Salle de bain</t>
        </is>
      </c>
      <c r="C13" s="10" t="inlineStr">
        <is>
          <t>Électroménager</t>
        </is>
      </c>
      <c r="D13" s="10" t="inlineStr">
        <is>
          <t>Lave-linge hublot</t>
        </is>
      </c>
      <c r="E13" s="9" t="n">
        <v>1</v>
      </c>
      <c r="F13" s="5" t="inlineStr">
        <is>
          <t>À remplacer</t>
        </is>
      </c>
      <c r="G13" s="6" t="n">
        <v>340</v>
      </c>
      <c r="H13" s="11">
        <f>E13*G13</f>
        <v/>
      </c>
      <c r="I13" s="12" t="inlineStr">
        <is>
          <t>30/03/2026</t>
        </is>
      </c>
      <c r="J13" s="9">
        <f>IFERROR(DATEDIF(I13,TODAY(),"y"),0)</f>
        <v/>
      </c>
      <c r="K13" s="9">
        <f>IF(F13="À remplacer","Remplacement urgent",IF(F13="Usagé","À surveiller","OK"))</f>
        <v/>
      </c>
      <c r="L13" s="10" t="inlineStr">
        <is>
          <t>Bruit anormal</t>
        </is>
      </c>
    </row>
    <row r="14">
      <c r="A14" s="13" t="inlineStr">
        <is>
          <t>TOTAL</t>
        </is>
      </c>
      <c r="B14" s="14" t="n"/>
      <c r="C14" s="14" t="n"/>
      <c r="D14" s="14" t="n"/>
      <c r="E14" s="13">
        <f>SUM(E4:E13)</f>
        <v/>
      </c>
      <c r="F14" s="14" t="n"/>
      <c r="G14" s="14" t="n"/>
      <c r="H14" s="15">
        <f>SUM(H4:H13)</f>
        <v/>
      </c>
      <c r="I14" s="14" t="n"/>
      <c r="J14" s="13" t="n"/>
      <c r="K14" s="14" t="n"/>
      <c r="L14" s="14" t="n"/>
    </row>
    <row r="16">
      <c r="A16" s="16" t="inlineStr">
        <is>
          <t>Nombre d'articles</t>
        </is>
      </c>
      <c r="D16" s="5">
        <f>COUNTA(B4:B13)</f>
        <v/>
      </c>
    </row>
    <row r="17">
      <c r="A17" s="16" t="inlineStr">
        <is>
          <t>Articles à remplacer</t>
        </is>
      </c>
      <c r="D17" s="5">
        <f>COUNTIF(F4:F13,"À remplacer")</f>
        <v/>
      </c>
    </row>
    <row r="18">
      <c r="A18" s="16" t="inlineStr">
        <is>
          <t>Articles usagés</t>
        </is>
      </c>
      <c r="D18" s="5">
        <f>COUNTIF(F4:F13,"Usagé")</f>
        <v/>
      </c>
    </row>
    <row r="19">
      <c r="A19" s="16" t="inlineStr">
        <is>
          <t>Valeur moyenne par article</t>
        </is>
      </c>
      <c r="D19" s="6">
        <f>IFERROR(AVERAGE(H4:H13),0)</f>
        <v/>
      </c>
    </row>
  </sheetData>
  <mergeCells count="6">
    <mergeCell ref="A1:L1"/>
    <mergeCell ref="A14:D14"/>
    <mergeCell ref="A16:C16"/>
    <mergeCell ref="A17:C17"/>
    <mergeCell ref="A18:C18"/>
    <mergeCell ref="A19:C19"/>
  </mergeCells>
  <conditionalFormatting sqref="F4:F13">
    <cfRule type="expression" priority="1" dxfId="0" stopIfTrue="1">
      <formula>F4="À remplacer"</formula>
    </cfRule>
    <cfRule type="expression" priority="2" dxfId="1" stopIfTrue="1">
      <formula>F4="Neuf"</formula>
    </cfRule>
  </conditionalFormatting>
  <conditionalFormatting sqref="K4:K13">
    <cfRule type="expression" priority="3" dxfId="0" stopIfTrue="1">
      <formula>K4="Remplacement urgent"</formula>
    </cfRule>
  </conditionalFormatting>
  <dataValidations count="1">
    <dataValidation sqref="F4:F13" showErrorMessage="1" showInputMessage="1" allowBlank="1" type="list">
      <formula1>"Neuf,Bon,Usagé,À remplacer"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6" customWidth="1" min="3" max="3"/>
    <col width="14" customWidth="1" min="4" max="4"/>
    <col width="14" customWidth="1" min="5" max="5"/>
    <col width="14" customWidth="1" min="6" max="6"/>
  </cols>
  <sheetData>
    <row r="1" ht="26" customHeight="1">
      <c r="A1" s="1" t="inlineStr">
        <is>
          <t>TABLEAU DE BORD - PATRIMOINE MOBILIER</t>
        </is>
      </c>
    </row>
    <row r="3">
      <c r="A3" s="16" t="inlineStr">
        <is>
          <t>Valeur totale du patrimoine</t>
        </is>
      </c>
      <c r="D3" s="17">
        <f>Inventaire!H14</f>
        <v/>
      </c>
      <c r="E3" s="18" t="n"/>
      <c r="F3" s="19" t="n"/>
    </row>
    <row r="4">
      <c r="A4" s="16" t="inlineStr">
        <is>
          <t>Nombre total d'articles</t>
        </is>
      </c>
      <c r="D4" s="5">
        <f>Inventaire!D16</f>
        <v/>
      </c>
      <c r="E4" s="18" t="n"/>
      <c r="F4" s="19" t="n"/>
    </row>
    <row r="5">
      <c r="A5" s="16" t="inlineStr">
        <is>
          <t>Articles à remplacer</t>
        </is>
      </c>
      <c r="D5" s="5">
        <f>Inventaire!D17</f>
        <v/>
      </c>
      <c r="E5" s="18" t="n"/>
      <c r="F5" s="19" t="n"/>
    </row>
    <row r="6">
      <c r="A6" s="16" t="inlineStr">
        <is>
          <t>Articles usagés</t>
        </is>
      </c>
      <c r="D6" s="5">
        <f>Inventaire!D18</f>
        <v/>
      </c>
      <c r="E6" s="18" t="n"/>
      <c r="F6" s="19" t="n"/>
    </row>
    <row r="9">
      <c r="A9" s="20" t="inlineStr">
        <is>
          <t>Synthèse par pièce</t>
        </is>
      </c>
    </row>
    <row r="10">
      <c r="A10" s="2" t="inlineStr">
        <is>
          <t>Pièce</t>
        </is>
      </c>
      <c r="B10" s="2" t="inlineStr">
        <is>
          <t>Nb articles</t>
        </is>
      </c>
      <c r="C10" s="2" t="inlineStr">
        <is>
          <t>Valeur totale €</t>
        </is>
      </c>
    </row>
    <row r="11">
      <c r="A11" s="21" t="inlineStr">
        <is>
          <t>Salon</t>
        </is>
      </c>
      <c r="B11" s="3">
        <f>COUNTIF(Inventaire!B4:B13,A11)</f>
        <v/>
      </c>
      <c r="C11" s="22">
        <f>SUMIF(Inventaire!B4:B13,A11,Inventaire!H4:H13)</f>
        <v/>
      </c>
    </row>
    <row r="12">
      <c r="A12" s="23" t="inlineStr">
        <is>
          <t>Cuisine</t>
        </is>
      </c>
      <c r="B12" s="9">
        <f>COUNTIF(Inventaire!B4:B13,A12)</f>
        <v/>
      </c>
      <c r="C12" s="24">
        <f>SUMIF(Inventaire!B4:B13,A12,Inventaire!H4:H13)</f>
        <v/>
      </c>
    </row>
    <row r="13">
      <c r="A13" s="21" t="inlineStr">
        <is>
          <t>Chambre 1</t>
        </is>
      </c>
      <c r="B13" s="3">
        <f>COUNTIF(Inventaire!B4:B13,A13)</f>
        <v/>
      </c>
      <c r="C13" s="22">
        <f>SUMIF(Inventaire!B4:B13,A13,Inventaire!H4:H13)</f>
        <v/>
      </c>
    </row>
    <row r="14">
      <c r="A14" s="23" t="inlineStr">
        <is>
          <t>Chambre 2</t>
        </is>
      </c>
      <c r="B14" s="9">
        <f>COUNTIF(Inventaire!B4:B13,A14)</f>
        <v/>
      </c>
      <c r="C14" s="24">
        <f>SUMIF(Inventaire!B4:B13,A14,Inventaire!H4:H13)</f>
        <v/>
      </c>
    </row>
    <row r="15">
      <c r="A15" s="21" t="inlineStr">
        <is>
          <t>Salle de bain</t>
        </is>
      </c>
      <c r="B15" s="3">
        <f>COUNTIF(Inventaire!B4:B13,A15)</f>
        <v/>
      </c>
      <c r="C15" s="22">
        <f>SUMIF(Inventaire!B4:B13,A15,Inventaire!H4:H13)</f>
        <v/>
      </c>
    </row>
    <row r="17">
      <c r="A17" s="20" t="inlineStr">
        <is>
          <t>Synthèse par catégorie</t>
        </is>
      </c>
    </row>
    <row r="18">
      <c r="A18" s="2" t="inlineStr">
        <is>
          <t>Catégorie</t>
        </is>
      </c>
      <c r="B18" s="2" t="inlineStr">
        <is>
          <t>Nb articles</t>
        </is>
      </c>
      <c r="C18" s="2" t="inlineStr">
        <is>
          <t>Valeur totale €</t>
        </is>
      </c>
    </row>
    <row r="19">
      <c r="A19" s="21" t="inlineStr">
        <is>
          <t>Mobilier</t>
        </is>
      </c>
      <c r="B19" s="3">
        <f>COUNTIF(Inventaire!C4:C13,A19)</f>
        <v/>
      </c>
      <c r="C19" s="22">
        <f>SUMIF(Inventaire!C4:C13,A19,Inventaire!H4:H13)</f>
        <v/>
      </c>
    </row>
    <row r="20">
      <c r="A20" s="23" t="inlineStr">
        <is>
          <t>Multimédia</t>
        </is>
      </c>
      <c r="B20" s="9">
        <f>COUNTIF(Inventaire!C4:C13,A20)</f>
        <v/>
      </c>
      <c r="C20" s="24">
        <f>SUMIF(Inventaire!C4:C13,A20,Inventaire!H4:H13)</f>
        <v/>
      </c>
    </row>
    <row r="21">
      <c r="A21" s="21" t="inlineStr">
        <is>
          <t>Électroménager</t>
        </is>
      </c>
      <c r="B21" s="3">
        <f>COUNTIF(Inventaire!C4:C13,A21)</f>
        <v/>
      </c>
      <c r="C21" s="22">
        <f>SUMIF(Inventaire!C4:C13,A21,Inventaire!H4:H13)</f>
        <v/>
      </c>
    </row>
    <row r="22">
      <c r="A22" s="23" t="inlineStr">
        <is>
          <t>Literie</t>
        </is>
      </c>
      <c r="B22" s="9">
        <f>COUNTIF(Inventaire!C4:C13,A22)</f>
        <v/>
      </c>
      <c r="C22" s="24">
        <f>SUMIF(Inventaire!C4:C13,A22,Inventaire!H4:H13)</f>
        <v/>
      </c>
    </row>
  </sheetData>
  <mergeCells count="11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A9:C9"/>
    <mergeCell ref="A17:C1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4" customWidth="1" min="1" max="1"/>
    <col width="85" customWidth="1" min="2" max="2"/>
  </cols>
  <sheetData>
    <row r="1" ht="26" customHeight="1">
      <c r="A1" s="1" t="inlineStr">
        <is>
          <t>MODE D'EMPLOI</t>
        </is>
      </c>
    </row>
    <row r="3" ht="45" customHeight="1">
      <c r="A3" s="25" t="inlineStr">
        <is>
          <t>Objectif du classeur</t>
        </is>
      </c>
      <c r="B3" s="10" t="inlineStr">
        <is>
          <t>Ce classeur permet de gérer l'inventaire du mobilier et des équipements d'une location saisonnière meublée, de suivre leur état et d'estimer la valeur du patrimoine.</t>
        </is>
      </c>
    </row>
    <row r="4" ht="45" customHeight="1">
      <c r="A4" s="25" t="inlineStr">
        <is>
          <t>Feuille Inventaire</t>
        </is>
      </c>
      <c r="B4" s="10" t="inlineStr">
        <is>
          <t>Liste tous les articles par pièce et catégorie. Renseignez la Quantité, l'État (liste déroulante) et la Valeur unitaire. La Valeur totale, l'Ancienneté et le Statut se calculent automatiquement.</t>
        </is>
      </c>
    </row>
    <row r="5" ht="45" customHeight="1">
      <c r="A5" s="25" t="inlineStr">
        <is>
          <t>Colonne État</t>
        </is>
      </c>
      <c r="B5" s="10" t="inlineStr">
        <is>
          <t>Choisissez une valeur dans la liste déroulante : Neuf, Bon, Usagé ou À remplacer. Les cellules se colorent automatiquement selon la gravité (vert = Neuf, rouge = À remplacer).</t>
        </is>
      </c>
    </row>
    <row r="6" ht="45" customHeight="1">
      <c r="A6" s="25" t="inlineStr">
        <is>
          <t>Colonne Statut</t>
        </is>
      </c>
      <c r="B6" s="10" t="inlineStr">
        <is>
          <t>Calculée automatiquement avec la formule IF selon l'État : Remplacement urgent, À surveiller ou OK.</t>
        </is>
      </c>
    </row>
    <row r="7" ht="45" customHeight="1">
      <c r="A7" s="25" t="inlineStr">
        <is>
          <t>Statistiques rapides</t>
        </is>
      </c>
      <c r="B7" s="10" t="inlineStr">
        <is>
          <t>En bas de la feuille Inventaire, retrouvez le nombre total d'articles, les articles à remplacer ou usagés, et la valeur moyenne par article grâce à COUNTIF et AVERAGE.</t>
        </is>
      </c>
    </row>
    <row r="8" ht="45" customHeight="1">
      <c r="A8" s="25" t="inlineStr">
        <is>
          <t>Feuille Tableau de bord</t>
        </is>
      </c>
      <c r="B8" s="10" t="inlineStr">
        <is>
          <t>Synthétise automatiquement (SUMIF, COUNTIF) la valeur et le nombre d'articles par pièce et par catégorie, avec un graphique en secteurs et un graphique en barres.</t>
        </is>
      </c>
    </row>
    <row r="9" ht="45" customHeight="1">
      <c r="A9" s="25" t="inlineStr">
        <is>
          <t>Cellules jaunes</t>
        </is>
      </c>
      <c r="B9" s="10" t="inlineStr">
        <is>
          <t>Les cellules à fond jaune pâle (#FFFBEB) sont destinées à la saisie manuelle : Quantité, État, Valeur unitaire.</t>
        </is>
      </c>
    </row>
    <row r="10" ht="45" customHeight="1">
      <c r="A10" s="25" t="inlineStr">
        <is>
          <t>Mise à jour</t>
        </is>
      </c>
      <c r="B10" s="10" t="inlineStr">
        <is>
          <t>Ajoutez de nouvelles lignes dans le tableau Inventaire en respectant les colonnes existantes ; les totaux et graphiques se mettront à jour automatiquement si les plages sont étendues.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2026-07-14T09:32:24Z</dcterms:created>
  <dcterms:modified xmlns:dcterms="http://purl.org/dc/terms/" xmlns:xsi="http://www.w3.org/2001/XMLSchema-instance" xsi:type="dcterms:W3CDTF">2026-07-14T09:32:24Z</dcterms:modified>
</cp:coreProperties>
</file>