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budget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 &amp; consignes" sheetId="3" state="visible" r:id="rId3"/>
  </sheets>
  <definedNames>
    <definedName name="_xlnm._FilterDatabase" localSheetId="0" hidden="1">'Grille budget'!$A$5:$X$14</definedName>
    <definedName name="_xlnm._FilterDatabase" localSheetId="2" hidden="1">'Référentiel &amp; consignes'!$A$5:$D$14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yyyy-mm-dd"/>
    <numFmt numFmtId="166" formatCode="DD/MM/YYYY"/>
    <numFmt numFmtId="167" formatCode="#,##0.00&quot; €&quot;"/>
  </numFmts>
  <fonts count="8">
    <font>
      <name val="Calibri"/>
      <family val="2"/>
      <color theme="1"/>
      <sz val="11"/>
      <scheme val="minor"/>
    </font>
    <font>
      <b val="1"/>
      <color rgb="000E7A54"/>
      <sz val="14"/>
    </font>
    <font>
      <b val="1"/>
      <color rgb="00FFFFFF"/>
      <sz val="11"/>
    </font>
    <font>
      <sz val="11"/>
    </font>
    <font>
      <i val="1"/>
      <color rgb="006B7280"/>
      <sz val="10"/>
    </font>
    <font>
      <b val="1"/>
      <color rgb="007C2D12"/>
      <sz val="11"/>
    </font>
    <font>
      <b val="1"/>
      <sz val="11"/>
    </font>
    <font>
      <b val="1"/>
      <color rgb="007C2D12"/>
    </font>
  </fonts>
  <fills count="7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12946A"/>
      </patternFill>
    </fill>
    <fill>
      <patternFill patternType="solid">
        <fgColor rgb="00FFFBEB"/>
      </patternFill>
    </fill>
    <fill>
      <patternFill patternType="solid">
        <fgColor rgb="00F9731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right" vertical="center"/>
    </xf>
    <xf numFmtId="0" fontId="0" fillId="6" borderId="1" pivotButton="0" quotePrefix="0" xfId="0"/>
    <xf numFmtId="0" fontId="5" fillId="6" borderId="1" pivotButton="0" quotePrefix="0" xfId="0"/>
    <xf numFmtId="167" fontId="5" fillId="6" borderId="1" applyAlignment="1" pivotButton="0" quotePrefix="0" xfId="0">
      <alignment horizontal="right" vertical="center"/>
    </xf>
    <xf numFmtId="164" fontId="5" fillId="6" borderId="1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left" vertical="center"/>
    </xf>
    <xf numFmtId="167" fontId="6" fillId="3" borderId="1" applyAlignment="1" pivotButton="0" quotePrefix="0" xfId="0">
      <alignment horizontal="right" vertical="center"/>
    </xf>
    <xf numFmtId="167" fontId="6" fillId="0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left" vertical="center"/>
    </xf>
    <xf numFmtId="167" fontId="0" fillId="3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left" vertical="center"/>
    </xf>
    <xf numFmtId="167" fontId="7" fillId="6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  <xf numFmtId="167" fontId="0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164" fontId="6" fillId="0" borderId="1" applyAlignment="1" pivotButton="0" quotePrefix="0" xfId="0">
      <alignment horizontal="right" vertical="center"/>
    </xf>
    <xf numFmtId="1" fontId="6" fillId="3" borderId="1" applyAlignment="1" pivotButton="0" quotePrefix="0" xfId="0">
      <alignment horizontal="right" vertical="center"/>
    </xf>
    <xf numFmtId="1" fontId="6" fillId="0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4">
    <dxf>
      <font>
        <b val="1"/>
        <color rgb="00DC2626"/>
      </font>
    </dxf>
    <dxf>
      <font>
        <color rgb="0016A34A"/>
      </font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vs Réalisé annuel HT par poste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'Grille budget'!T5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'Grille budget'!$C$6:$C$14</f>
            </numRef>
          </cat>
          <val>
            <numRef>
              <f>'Grille budget'!$T$6:$T$14</f>
            </numRef>
          </val>
        </ser>
        <ser>
          <idx val="1"/>
          <order val="1"/>
          <tx>
            <strRef>
              <f>'Grille budget'!U5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'Grille budget'!$C$6:$C$14</f>
            </numRef>
          </cat>
          <val>
            <numRef>
              <f>'Grille budget'!$U$6:$U$14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Poste budgétaire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budget mensuel total (2026)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'Synthèse'!E4</f>
            </strRef>
          </tx>
          <spPr>
            <a:ln xmlns:a="http://schemas.openxmlformats.org/drawingml/2006/main" w="25000">
              <a:solidFill>
                <a:srgbClr val="12946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'Synthèse'!$D$5:$D$16</f>
            </numRef>
          </cat>
          <val>
            <numRef>
              <f>'Synthèse'!$E$5:$E$16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Budget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budget annuel par poste</a:t>
            </a:r>
          </a:p>
        </rich>
      </tx>
    </title>
    <plotArea>
      <pieChart>
        <varyColors val="1"/>
        <ser>
          <idx val="0"/>
          <order val="0"/>
          <tx>
            <strRef>
              <f>'Grille budget'!T5</f>
            </strRef>
          </tx>
          <spPr>
            <a:ln xmlns:a="http://schemas.openxmlformats.org/drawingml/2006/main">
              <a:prstDash val="solid"/>
            </a:ln>
          </spPr>
          <cat>
            <numRef>
              <f>'Grille budget'!$C$6:$C$14</f>
            </numRef>
          </cat>
          <val>
            <numRef>
              <f>'Grille budget'!$T$6:$T$14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18</row>
      <rowOff>0</rowOff>
    </from>
    <ext cx="79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41</row>
      <rowOff>0</rowOff>
    </from>
    <ext cx="792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5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4" customWidth="1" min="2" max="2"/>
    <col width="26" customWidth="1" min="3" max="3"/>
    <col width="16" customWidth="1" min="4" max="4"/>
    <col width="18" customWidth="1" min="5" max="5"/>
    <col width="12" customWidth="1" min="6" max="6"/>
    <col width="10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4" customWidth="1" min="20" max="20"/>
    <col width="14" customWidth="1" min="21" max="21"/>
    <col width="12" customWidth="1" min="22" max="22"/>
    <col width="9" customWidth="1" min="23" max="23"/>
    <col width="13" customWidth="1" min="24" max="24"/>
  </cols>
  <sheetData>
    <row r="1" ht="26" customHeight="1">
      <c r="A1" s="1" t="inlineStr">
        <is>
          <t>Grille budget annuel 2026 — Suivi des dépenses TPE/PME</t>
        </is>
      </c>
    </row>
    <row r="3">
      <c r="A3" s="2" t="inlineStr">
        <is>
          <t>Montants en euros HT. Cellules jaunes = saisie manuelle. Cellules blanches = calculs automatiques.</t>
        </is>
      </c>
    </row>
    <row r="5" ht="34" customHeight="1">
      <c r="A5" s="3" t="inlineStr">
        <is>
          <t>ID</t>
        </is>
      </c>
      <c r="B5" s="3" t="inlineStr">
        <is>
          <t>Date de mise à jour</t>
        </is>
      </c>
      <c r="C5" s="3" t="inlineStr">
        <is>
          <t>Poste budgétaire</t>
        </is>
      </c>
      <c r="D5" s="3" t="inlineStr">
        <is>
          <t>Nature</t>
        </is>
      </c>
      <c r="E5" s="3" t="inlineStr">
        <is>
          <t>Centre de coût</t>
        </is>
      </c>
      <c r="F5" s="3" t="inlineStr">
        <is>
          <t>Responsable</t>
        </is>
      </c>
      <c r="G5" s="3" t="inlineStr">
        <is>
          <t>Taux de TVA</t>
        </is>
      </c>
      <c r="H5" s="3" t="inlineStr">
        <is>
          <t>Janvier</t>
        </is>
      </c>
      <c r="I5" s="3" t="inlineStr">
        <is>
          <t>Février</t>
        </is>
      </c>
      <c r="J5" s="3" t="inlineStr">
        <is>
          <t>Mars</t>
        </is>
      </c>
      <c r="K5" s="3" t="inlineStr">
        <is>
          <t>Avril</t>
        </is>
      </c>
      <c r="L5" s="3" t="inlineStr">
        <is>
          <t>Mai</t>
        </is>
      </c>
      <c r="M5" s="3" t="inlineStr">
        <is>
          <t>Juin</t>
        </is>
      </c>
      <c r="N5" s="3" t="inlineStr">
        <is>
          <t>Juillet</t>
        </is>
      </c>
      <c r="O5" s="3" t="inlineStr">
        <is>
          <t>Août</t>
        </is>
      </c>
      <c r="P5" s="3" t="inlineStr">
        <is>
          <t>Septembre</t>
        </is>
      </c>
      <c r="Q5" s="3" t="inlineStr">
        <is>
          <t>Octobre</t>
        </is>
      </c>
      <c r="R5" s="3" t="inlineStr">
        <is>
          <t>Novembre</t>
        </is>
      </c>
      <c r="S5" s="3" t="inlineStr">
        <is>
          <t>Décembre</t>
        </is>
      </c>
      <c r="T5" s="3" t="inlineStr">
        <is>
          <t>Budget annuel HT</t>
        </is>
      </c>
      <c r="U5" s="3" t="inlineStr">
        <is>
          <t>Réalisé annuel HT</t>
        </is>
      </c>
      <c r="V5" s="3" t="inlineStr">
        <is>
          <t>Écart €</t>
        </is>
      </c>
      <c r="W5" s="3" t="inlineStr">
        <is>
          <t>Écart %</t>
        </is>
      </c>
      <c r="X5" s="3" t="inlineStr">
        <is>
          <t>Statut</t>
        </is>
      </c>
    </row>
    <row r="6">
      <c r="A6" s="4" t="n">
        <v>1</v>
      </c>
      <c r="B6" s="5" t="n">
        <v>46027</v>
      </c>
      <c r="C6" s="6" t="inlineStr">
        <is>
          <t>Abonnements logiciels</t>
        </is>
      </c>
      <c r="D6" s="7">
        <f>IFERROR(VLOOKUP(C6,'Référentiel &amp; consignes'!$A$6:$D$14,2,FALSE),"À classer")</f>
        <v/>
      </c>
      <c r="E6" s="7">
        <f>IFERROR(VLOOKUP(C6,'Référentiel &amp; consignes'!$A$6:$D$14,3,FALSE),"Non défini")</f>
        <v/>
      </c>
      <c r="F6" s="8" t="inlineStr">
        <is>
          <t>Camille</t>
        </is>
      </c>
      <c r="G6" s="9">
        <f>IFERROR(VLOOKUP(C6,'Référentiel &amp; consignes'!$A$6:$D$14,4,FALSE),0.2)</f>
        <v/>
      </c>
      <c r="H6" s="10" t="n">
        <v>1200</v>
      </c>
      <c r="I6" s="10" t="n">
        <v>1200</v>
      </c>
      <c r="J6" s="10" t="n">
        <v>1200</v>
      </c>
      <c r="K6" s="10" t="n">
        <v>1200</v>
      </c>
      <c r="L6" s="10" t="n">
        <v>1200</v>
      </c>
      <c r="M6" s="10" t="n">
        <v>1200</v>
      </c>
      <c r="N6" s="10" t="n">
        <v>1200</v>
      </c>
      <c r="O6" s="10" t="n">
        <v>1200</v>
      </c>
      <c r="P6" s="10" t="n">
        <v>1200</v>
      </c>
      <c r="Q6" s="10" t="n">
        <v>1200</v>
      </c>
      <c r="R6" s="10" t="n">
        <v>1200</v>
      </c>
      <c r="S6" s="10" t="n">
        <v>1200</v>
      </c>
      <c r="T6" s="11">
        <f>SUM(H6:S6)</f>
        <v/>
      </c>
      <c r="U6" s="10" t="n">
        <v>8600</v>
      </c>
      <c r="V6" s="11">
        <f>T6-U6</f>
        <v/>
      </c>
      <c r="W6" s="9">
        <f>IFERROR(V6/T6,0)</f>
        <v/>
      </c>
      <c r="X6" s="4">
        <f>IF(V6&lt;0,"Dépassement",IF(V6/T6&lt;0.1,"À surveiller","Conforme"))</f>
        <v/>
      </c>
    </row>
    <row r="7">
      <c r="A7" s="12" t="n">
        <v>2</v>
      </c>
      <c r="B7" s="13" t="n">
        <v>46056</v>
      </c>
      <c r="C7" s="14" t="inlineStr">
        <is>
          <t>Loyer bureaux</t>
        </is>
      </c>
      <c r="D7" s="14">
        <f>IFERROR(VLOOKUP(C7,'Référentiel &amp; consignes'!$A$6:$D$14,2,FALSE),"À classer")</f>
        <v/>
      </c>
      <c r="E7" s="14">
        <f>IFERROR(VLOOKUP(C7,'Référentiel &amp; consignes'!$A$6:$D$14,3,FALSE),"Non défini")</f>
        <v/>
      </c>
      <c r="F7" s="12" t="inlineStr">
        <is>
          <t>Julien</t>
        </is>
      </c>
      <c r="G7" s="15">
        <f>IFERROR(VLOOKUP(C7,'Référentiel &amp; consignes'!$A$6:$D$14,4,FALSE),0.2)</f>
        <v/>
      </c>
      <c r="H7" s="10" t="n">
        <v>3500</v>
      </c>
      <c r="I7" s="10" t="n">
        <v>3500</v>
      </c>
      <c r="J7" s="10" t="n">
        <v>3500</v>
      </c>
      <c r="K7" s="10" t="n">
        <v>3500</v>
      </c>
      <c r="L7" s="10" t="n">
        <v>3500</v>
      </c>
      <c r="M7" s="10" t="n">
        <v>3500</v>
      </c>
      <c r="N7" s="10" t="n">
        <v>3500</v>
      </c>
      <c r="O7" s="10" t="n">
        <v>3500</v>
      </c>
      <c r="P7" s="10" t="n">
        <v>3500</v>
      </c>
      <c r="Q7" s="10" t="n">
        <v>3500</v>
      </c>
      <c r="R7" s="10" t="n">
        <v>3500</v>
      </c>
      <c r="S7" s="10" t="n">
        <v>3500</v>
      </c>
      <c r="T7" s="16">
        <f>SUM(H7:S7)</f>
        <v/>
      </c>
      <c r="U7" s="10" t="n">
        <v>23800</v>
      </c>
      <c r="V7" s="16">
        <f>T7-U7</f>
        <v/>
      </c>
      <c r="W7" s="15">
        <f>IFERROR(V7/T7,0)</f>
        <v/>
      </c>
      <c r="X7" s="12">
        <f>IF(V7&lt;0,"Dépassement",IF(V7/T7&lt;0.1,"À surveiller","Conforme"))</f>
        <v/>
      </c>
    </row>
    <row r="8">
      <c r="A8" s="4" t="n">
        <v>3</v>
      </c>
      <c r="B8" s="5" t="n">
        <v>46083</v>
      </c>
      <c r="C8" s="6" t="inlineStr">
        <is>
          <t>Téléphonie et Internet</t>
        </is>
      </c>
      <c r="D8" s="7">
        <f>IFERROR(VLOOKUP(C8,'Référentiel &amp; consignes'!$A$6:$D$14,2,FALSE),"À classer")</f>
        <v/>
      </c>
      <c r="E8" s="7">
        <f>IFERROR(VLOOKUP(C8,'Référentiel &amp; consignes'!$A$6:$D$14,3,FALSE),"Non défini")</f>
        <v/>
      </c>
      <c r="F8" s="8" t="inlineStr">
        <is>
          <t>Chloé</t>
        </is>
      </c>
      <c r="G8" s="9">
        <f>IFERROR(VLOOKUP(C8,'Référentiel &amp; consignes'!$A$6:$D$14,4,FALSE),0.2)</f>
        <v/>
      </c>
      <c r="H8" s="10" t="n">
        <v>420</v>
      </c>
      <c r="I8" s="10" t="n">
        <v>420</v>
      </c>
      <c r="J8" s="10" t="n">
        <v>420</v>
      </c>
      <c r="K8" s="10" t="n">
        <v>420</v>
      </c>
      <c r="L8" s="10" t="n">
        <v>420</v>
      </c>
      <c r="M8" s="10" t="n">
        <v>420</v>
      </c>
      <c r="N8" s="10" t="n">
        <v>420</v>
      </c>
      <c r="O8" s="10" t="n">
        <v>420</v>
      </c>
      <c r="P8" s="10" t="n">
        <v>420</v>
      </c>
      <c r="Q8" s="10" t="n">
        <v>420</v>
      </c>
      <c r="R8" s="10" t="n">
        <v>420</v>
      </c>
      <c r="S8" s="10" t="n">
        <v>420</v>
      </c>
      <c r="T8" s="11">
        <f>SUM(H8:S8)</f>
        <v/>
      </c>
      <c r="U8" s="10" t="n">
        <v>3050</v>
      </c>
      <c r="V8" s="11">
        <f>T8-U8</f>
        <v/>
      </c>
      <c r="W8" s="9">
        <f>IFERROR(V8/T8,0)</f>
        <v/>
      </c>
      <c r="X8" s="4">
        <f>IF(V8&lt;0,"Dépassement",IF(V8/T8&lt;0.1,"À surveiller","Conforme"))</f>
        <v/>
      </c>
    </row>
    <row r="9">
      <c r="A9" s="12" t="n">
        <v>4</v>
      </c>
      <c r="B9" s="13" t="n">
        <v>46118</v>
      </c>
      <c r="C9" s="14" t="inlineStr">
        <is>
          <t>Fournitures de bureau</t>
        </is>
      </c>
      <c r="D9" s="14">
        <f>IFERROR(VLOOKUP(C9,'Référentiel &amp; consignes'!$A$6:$D$14,2,FALSE),"À classer")</f>
        <v/>
      </c>
      <c r="E9" s="14">
        <f>IFERROR(VLOOKUP(C9,'Référentiel &amp; consignes'!$A$6:$D$14,3,FALSE),"Non défini")</f>
        <v/>
      </c>
      <c r="F9" s="12" t="inlineStr">
        <is>
          <t>Thomas</t>
        </is>
      </c>
      <c r="G9" s="15">
        <f>IFERROR(VLOOKUP(C9,'Référentiel &amp; consignes'!$A$6:$D$14,4,FALSE),0.2)</f>
        <v/>
      </c>
      <c r="H9" s="10" t="n">
        <v>300</v>
      </c>
      <c r="I9" s="10" t="n">
        <v>300</v>
      </c>
      <c r="J9" s="10" t="n">
        <v>450</v>
      </c>
      <c r="K9" s="10" t="n">
        <v>300</v>
      </c>
      <c r="L9" s="10" t="n">
        <v>350</v>
      </c>
      <c r="M9" s="10" t="n">
        <v>500</v>
      </c>
      <c r="N9" s="10" t="n">
        <v>300</v>
      </c>
      <c r="O9" s="10" t="n">
        <v>250</v>
      </c>
      <c r="P9" s="10" t="n">
        <v>400</v>
      </c>
      <c r="Q9" s="10" t="n">
        <v>350</v>
      </c>
      <c r="R9" s="10" t="n">
        <v>400</v>
      </c>
      <c r="S9" s="10" t="n">
        <v>500</v>
      </c>
      <c r="T9" s="16">
        <f>SUM(H9:S9)</f>
        <v/>
      </c>
      <c r="U9" s="10" t="n">
        <v>2350</v>
      </c>
      <c r="V9" s="16">
        <f>T9-U9</f>
        <v/>
      </c>
      <c r="W9" s="15">
        <f>IFERROR(V9/T9,0)</f>
        <v/>
      </c>
      <c r="X9" s="12">
        <f>IF(V9&lt;0,"Dépassement",IF(V9/T9&lt;0.1,"À surveiller","Conforme"))</f>
        <v/>
      </c>
    </row>
    <row r="10">
      <c r="A10" s="4" t="n">
        <v>5</v>
      </c>
      <c r="B10" s="5" t="n">
        <v>46146</v>
      </c>
      <c r="C10" s="6" t="inlineStr">
        <is>
          <t>Déplacements professionnels</t>
        </is>
      </c>
      <c r="D10" s="7">
        <f>IFERROR(VLOOKUP(C10,'Référentiel &amp; consignes'!$A$6:$D$14,2,FALSE),"À classer")</f>
        <v/>
      </c>
      <c r="E10" s="7">
        <f>IFERROR(VLOOKUP(C10,'Référentiel &amp; consignes'!$A$6:$D$14,3,FALSE),"Non défini")</f>
        <v/>
      </c>
      <c r="F10" s="8" t="inlineStr">
        <is>
          <t>Léa</t>
        </is>
      </c>
      <c r="G10" s="9">
        <f>IFERROR(VLOOKUP(C10,'Référentiel &amp; consignes'!$A$6:$D$14,4,FALSE),0.2)</f>
        <v/>
      </c>
      <c r="H10" s="10" t="n">
        <v>400</v>
      </c>
      <c r="I10" s="10" t="n">
        <v>500</v>
      </c>
      <c r="J10" s="10" t="n">
        <v>700</v>
      </c>
      <c r="K10" s="10" t="n">
        <v>600</v>
      </c>
      <c r="L10" s="10" t="n">
        <v>800</v>
      </c>
      <c r="M10" s="10" t="n">
        <v>500</v>
      </c>
      <c r="N10" s="10" t="n">
        <v>400</v>
      </c>
      <c r="O10" s="10" t="n">
        <v>200</v>
      </c>
      <c r="P10" s="10" t="n">
        <v>900</v>
      </c>
      <c r="Q10" s="10" t="n">
        <v>700</v>
      </c>
      <c r="R10" s="10" t="n">
        <v>600</v>
      </c>
      <c r="S10" s="10" t="n">
        <v>400</v>
      </c>
      <c r="T10" s="11">
        <f>SUM(H10:S10)</f>
        <v/>
      </c>
      <c r="U10" s="10" t="n">
        <v>4900</v>
      </c>
      <c r="V10" s="11">
        <f>T10-U10</f>
        <v/>
      </c>
      <c r="W10" s="9">
        <f>IFERROR(V10/T10,0)</f>
        <v/>
      </c>
      <c r="X10" s="4">
        <f>IF(V10&lt;0,"Dépassement",IF(V10/T10&lt;0.1,"À surveiller","Conforme"))</f>
        <v/>
      </c>
    </row>
    <row r="11">
      <c r="A11" s="12" t="n">
        <v>6</v>
      </c>
      <c r="B11" s="13" t="n">
        <v>46174</v>
      </c>
      <c r="C11" s="14" t="inlineStr">
        <is>
          <t>Marketing et communication</t>
        </is>
      </c>
      <c r="D11" s="14">
        <f>IFERROR(VLOOKUP(C11,'Référentiel &amp; consignes'!$A$6:$D$14,2,FALSE),"À classer")</f>
        <v/>
      </c>
      <c r="E11" s="14">
        <f>IFERROR(VLOOKUP(C11,'Référentiel &amp; consignes'!$A$6:$D$14,3,FALSE),"Non défini")</f>
        <v/>
      </c>
      <c r="F11" s="12" t="inlineStr">
        <is>
          <t>Nicolas</t>
        </is>
      </c>
      <c r="G11" s="15">
        <f>IFERROR(VLOOKUP(C11,'Référentiel &amp; consignes'!$A$6:$D$14,4,FALSE),0.2)</f>
        <v/>
      </c>
      <c r="H11" s="10" t="n">
        <v>2500</v>
      </c>
      <c r="I11" s="10" t="n">
        <v>0</v>
      </c>
      <c r="J11" s="10" t="n">
        <v>2500</v>
      </c>
      <c r="K11" s="10" t="n">
        <v>0</v>
      </c>
      <c r="L11" s="10" t="n">
        <v>2500</v>
      </c>
      <c r="M11" s="10" t="n">
        <v>0</v>
      </c>
      <c r="N11" s="10" t="n">
        <v>2500</v>
      </c>
      <c r="O11" s="10" t="n">
        <v>0</v>
      </c>
      <c r="P11" s="10" t="n">
        <v>2500</v>
      </c>
      <c r="Q11" s="10" t="n">
        <v>0</v>
      </c>
      <c r="R11" s="10" t="n">
        <v>2500</v>
      </c>
      <c r="S11" s="10" t="n">
        <v>0</v>
      </c>
      <c r="T11" s="16">
        <f>SUM(H11:S11)</f>
        <v/>
      </c>
      <c r="U11" s="10" t="n">
        <v>7600</v>
      </c>
      <c r="V11" s="16">
        <f>T11-U11</f>
        <v/>
      </c>
      <c r="W11" s="15">
        <f>IFERROR(V11/T11,0)</f>
        <v/>
      </c>
      <c r="X11" s="12">
        <f>IF(V11&lt;0,"Dépassement",IF(V11/T11&lt;0.1,"À surveiller","Conforme"))</f>
        <v/>
      </c>
    </row>
    <row r="12">
      <c r="A12" s="4" t="n">
        <v>7</v>
      </c>
      <c r="B12" s="5" t="n">
        <v>46209</v>
      </c>
      <c r="C12" s="6" t="inlineStr">
        <is>
          <t>Honoraires comptables</t>
        </is>
      </c>
      <c r="D12" s="7">
        <f>IFERROR(VLOOKUP(C12,'Référentiel &amp; consignes'!$A$6:$D$14,2,FALSE),"À classer")</f>
        <v/>
      </c>
      <c r="E12" s="7">
        <f>IFERROR(VLOOKUP(C12,'Référentiel &amp; consignes'!$A$6:$D$14,3,FALSE),"Non défini")</f>
        <v/>
      </c>
      <c r="F12" s="8" t="inlineStr">
        <is>
          <t>Manon</t>
        </is>
      </c>
      <c r="G12" s="9">
        <f>IFERROR(VLOOKUP(C12,'Référentiel &amp; consignes'!$A$6:$D$14,4,FALSE),0.2)</f>
        <v/>
      </c>
      <c r="H12" s="10" t="n">
        <v>950</v>
      </c>
      <c r="I12" s="10" t="n">
        <v>950</v>
      </c>
      <c r="J12" s="10" t="n">
        <v>950</v>
      </c>
      <c r="K12" s="10" t="n">
        <v>950</v>
      </c>
      <c r="L12" s="10" t="n">
        <v>950</v>
      </c>
      <c r="M12" s="10" t="n">
        <v>950</v>
      </c>
      <c r="N12" s="10" t="n">
        <v>950</v>
      </c>
      <c r="O12" s="10" t="n">
        <v>950</v>
      </c>
      <c r="P12" s="10" t="n">
        <v>950</v>
      </c>
      <c r="Q12" s="10" t="n">
        <v>950</v>
      </c>
      <c r="R12" s="10" t="n">
        <v>950</v>
      </c>
      <c r="S12" s="10" t="n">
        <v>950</v>
      </c>
      <c r="T12" s="11">
        <f>SUM(H12:S12)</f>
        <v/>
      </c>
      <c r="U12" s="10" t="n">
        <v>6900</v>
      </c>
      <c r="V12" s="11">
        <f>T12-U12</f>
        <v/>
      </c>
      <c r="W12" s="9">
        <f>IFERROR(V12/T12,0)</f>
        <v/>
      </c>
      <c r="X12" s="4">
        <f>IF(V12&lt;0,"Dépassement",IF(V12/T12&lt;0.1,"À surveiller","Conforme"))</f>
        <v/>
      </c>
    </row>
    <row r="13">
      <c r="A13" s="12" t="n">
        <v>8</v>
      </c>
      <c r="B13" s="13" t="n">
        <v>46223</v>
      </c>
      <c r="C13" s="14" t="inlineStr">
        <is>
          <t>Formation professionnelle</t>
        </is>
      </c>
      <c r="D13" s="14">
        <f>IFERROR(VLOOKUP(C13,'Référentiel &amp; consignes'!$A$6:$D$14,2,FALSE),"À classer")</f>
        <v/>
      </c>
      <c r="E13" s="14">
        <f>IFERROR(VLOOKUP(C13,'Référentiel &amp; consignes'!$A$6:$D$14,3,FALSE),"Non défini")</f>
        <v/>
      </c>
      <c r="F13" s="12" t="inlineStr">
        <is>
          <t>Hugo</t>
        </is>
      </c>
      <c r="G13" s="15">
        <f>IFERROR(VLOOKUP(C13,'Référentiel &amp; consignes'!$A$6:$D$14,4,FALSE),0.2)</f>
        <v/>
      </c>
      <c r="H13" s="10" t="n">
        <v>0</v>
      </c>
      <c r="I13" s="10" t="n">
        <v>1200</v>
      </c>
      <c r="J13" s="10" t="n">
        <v>0</v>
      </c>
      <c r="K13" s="10" t="n">
        <v>0</v>
      </c>
      <c r="L13" s="10" t="n">
        <v>1200</v>
      </c>
      <c r="M13" s="10" t="n">
        <v>0</v>
      </c>
      <c r="N13" s="10" t="n">
        <v>0</v>
      </c>
      <c r="O13" s="10" t="n">
        <v>800</v>
      </c>
      <c r="P13" s="10" t="n">
        <v>0</v>
      </c>
      <c r="Q13" s="10" t="n">
        <v>0</v>
      </c>
      <c r="R13" s="10" t="n">
        <v>1200</v>
      </c>
      <c r="S13" s="10" t="n">
        <v>0</v>
      </c>
      <c r="T13" s="16">
        <f>SUM(H13:S13)</f>
        <v/>
      </c>
      <c r="U13" s="10" t="n">
        <v>3100</v>
      </c>
      <c r="V13" s="16">
        <f>T13-U13</f>
        <v/>
      </c>
      <c r="W13" s="15">
        <f>IFERROR(V13/T13,0)</f>
        <v/>
      </c>
      <c r="X13" s="12">
        <f>IF(V13&lt;0,"Dépassement",IF(V13/T13&lt;0.1,"À surveiller","Conforme"))</f>
        <v/>
      </c>
    </row>
    <row r="14">
      <c r="A14" s="4" t="n">
        <v>9</v>
      </c>
      <c r="B14" s="5" t="n">
        <v>46234</v>
      </c>
      <c r="C14" s="6" t="inlineStr">
        <is>
          <t>Maintenance informatique</t>
        </is>
      </c>
      <c r="D14" s="7">
        <f>IFERROR(VLOOKUP(C14,'Référentiel &amp; consignes'!$A$6:$D$14,2,FALSE),"À classer")</f>
        <v/>
      </c>
      <c r="E14" s="7">
        <f>IFERROR(VLOOKUP(C14,'Référentiel &amp; consignes'!$A$6:$D$14,3,FALSE),"Non défini")</f>
        <v/>
      </c>
      <c r="F14" s="8" t="inlineStr">
        <is>
          <t>Émilie</t>
        </is>
      </c>
      <c r="G14" s="9">
        <f>IFERROR(VLOOKUP(C14,'Référentiel &amp; consignes'!$A$6:$D$14,4,FALSE),0.2)</f>
        <v/>
      </c>
      <c r="H14" s="10" t="n">
        <v>600</v>
      </c>
      <c r="I14" s="10" t="n">
        <v>300</v>
      </c>
      <c r="J14" s="10" t="n">
        <v>900</v>
      </c>
      <c r="K14" s="10" t="n">
        <v>300</v>
      </c>
      <c r="L14" s="10" t="n">
        <v>600</v>
      </c>
      <c r="M14" s="10" t="n">
        <v>1200</v>
      </c>
      <c r="N14" s="10" t="n">
        <v>300</v>
      </c>
      <c r="O14" s="10" t="n">
        <v>300</v>
      </c>
      <c r="P14" s="10" t="n">
        <v>800</v>
      </c>
      <c r="Q14" s="10" t="n">
        <v>500</v>
      </c>
      <c r="R14" s="10" t="n">
        <v>700</v>
      </c>
      <c r="S14" s="10" t="n">
        <v>400</v>
      </c>
      <c r="T14" s="11">
        <f>SUM(H14:S14)</f>
        <v/>
      </c>
      <c r="U14" s="10" t="n">
        <v>4450</v>
      </c>
      <c r="V14" s="11">
        <f>T14-U14</f>
        <v/>
      </c>
      <c r="W14" s="9">
        <f>IFERROR(V14/T14,0)</f>
        <v/>
      </c>
      <c r="X14" s="4">
        <f>IF(V14&lt;0,"Dépassement",IF(V14/T14&lt;0.1,"À surveiller","Conforme"))</f>
        <v/>
      </c>
    </row>
    <row r="15">
      <c r="A15" s="17" t="n"/>
      <c r="B15" s="17" t="n"/>
      <c r="C15" s="18" t="inlineStr">
        <is>
          <t>TOTAL</t>
        </is>
      </c>
      <c r="D15" s="17" t="n"/>
      <c r="E15" s="17" t="n"/>
      <c r="F15" s="17" t="n"/>
      <c r="G15" s="17" t="n"/>
      <c r="H15" s="19">
        <f>SUM(H6:H14)</f>
        <v/>
      </c>
      <c r="I15" s="19">
        <f>SUM(I6:I14)</f>
        <v/>
      </c>
      <c r="J15" s="19">
        <f>SUM(J6:J14)</f>
        <v/>
      </c>
      <c r="K15" s="19">
        <f>SUM(K6:K14)</f>
        <v/>
      </c>
      <c r="L15" s="19">
        <f>SUM(L6:L14)</f>
        <v/>
      </c>
      <c r="M15" s="19">
        <f>SUM(M6:M14)</f>
        <v/>
      </c>
      <c r="N15" s="19">
        <f>SUM(N6:N14)</f>
        <v/>
      </c>
      <c r="O15" s="19">
        <f>SUM(O6:O14)</f>
        <v/>
      </c>
      <c r="P15" s="19">
        <f>SUM(P6:P14)</f>
        <v/>
      </c>
      <c r="Q15" s="19">
        <f>SUM(Q6:Q14)</f>
        <v/>
      </c>
      <c r="R15" s="19">
        <f>SUM(R6:R14)</f>
        <v/>
      </c>
      <c r="S15" s="19">
        <f>SUM(S6:S14)</f>
        <v/>
      </c>
      <c r="T15" s="19">
        <f>SUM(T6:T14)</f>
        <v/>
      </c>
      <c r="U15" s="19">
        <f>SUM(U6:U14)</f>
        <v/>
      </c>
      <c r="V15" s="19">
        <f>SUM(V6:V14)</f>
        <v/>
      </c>
      <c r="W15" s="20">
        <f>IFERROR(V15/T15,0)</f>
        <v/>
      </c>
      <c r="X15" s="17" t="n"/>
    </row>
  </sheetData>
  <autoFilter ref="A5:X14"/>
  <mergeCells count="1">
    <mergeCell ref="A1:X1"/>
  </mergeCells>
  <conditionalFormatting sqref="V6:V14">
    <cfRule type="expression" priority="1" dxfId="0" stopIfTrue="1">
      <formula>V6&lt;0</formula>
    </cfRule>
    <cfRule type="expression" priority="2" dxfId="1" stopIfTrue="1">
      <formula>V6&gt;=0</formula>
    </cfRule>
  </conditionalFormatting>
  <conditionalFormatting sqref="X6:X14">
    <cfRule type="expression" priority="3" dxfId="2" stopIfTrue="1">
      <formula>X6="Dépassement"</formula>
    </cfRule>
    <cfRule type="expression" priority="4" dxfId="3" stopIfTrue="1">
      <formula>X6="À surveiller"</formula>
    </cfRule>
  </conditionalFormatting>
  <dataValidations count="1">
    <dataValidation sqref="X6:X14" showErrorMessage="1" showInputMessage="1" allowBlank="1" type="list">
      <formula1>"Dépassement,À surveiller,Conforme"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" customWidth="1" min="3" max="3"/>
    <col width="14" customWidth="1" min="4" max="4"/>
    <col width="18" customWidth="1" min="5" max="5"/>
    <col width="14" customWidth="1" min="6" max="6"/>
    <col width="4" customWidth="1" min="7" max="7"/>
  </cols>
  <sheetData>
    <row r="1" ht="26" customHeight="1">
      <c r="A1" s="1" t="inlineStr">
        <is>
          <t>Synthèse budgétaire 2026 — Tableau de bord</t>
        </is>
      </c>
    </row>
    <row r="3">
      <c r="A3" s="21" t="inlineStr">
        <is>
          <t>Indicateurs clés</t>
        </is>
      </c>
      <c r="D3" s="21" t="inlineStr">
        <is>
          <t>Budget mensuel total</t>
        </is>
      </c>
    </row>
    <row r="4">
      <c r="A4" s="14" t="inlineStr">
        <is>
          <t>Budget total annuel HT</t>
        </is>
      </c>
      <c r="B4" s="22">
        <f>SUM('Grille budget'!T6:T14)</f>
        <v/>
      </c>
      <c r="D4" s="3" t="inlineStr">
        <is>
          <t>Mois</t>
        </is>
      </c>
      <c r="E4" s="3" t="inlineStr">
        <is>
          <t>Budget mensuel HT</t>
        </is>
      </c>
      <c r="F4" s="3" t="inlineStr">
        <is>
          <t>Taux indicatif</t>
        </is>
      </c>
    </row>
    <row r="5">
      <c r="A5" s="7" t="inlineStr">
        <is>
          <t>Réalisé total HT</t>
        </is>
      </c>
      <c r="B5" s="23">
        <f>SUM('Grille budget'!U6:U14)</f>
        <v/>
      </c>
      <c r="D5" s="24" t="inlineStr">
        <is>
          <t>Janvier</t>
        </is>
      </c>
      <c r="E5" s="25">
        <f>SUM('Grille budget'!H6:H14)</f>
        <v/>
      </c>
      <c r="F5" s="26">
        <f>IFERROR(E5/$B$4,0)</f>
        <v/>
      </c>
    </row>
    <row r="6">
      <c r="A6" s="27" t="inlineStr">
        <is>
          <t>Écart total €</t>
        </is>
      </c>
      <c r="B6" s="28">
        <f>B4-B5</f>
        <v/>
      </c>
      <c r="D6" s="29" t="inlineStr">
        <is>
          <t>Février</t>
        </is>
      </c>
      <c r="E6" s="30">
        <f>SUM('Grille budget'!I6:I14)</f>
        <v/>
      </c>
      <c r="F6" s="31">
        <f>IFERROR(E6/$B$4,0)</f>
        <v/>
      </c>
    </row>
    <row r="7">
      <c r="A7" s="7" t="inlineStr">
        <is>
          <t>Taux de consommation budgétaire</t>
        </is>
      </c>
      <c r="B7" s="32">
        <f>IFERROR(B5/B4,0)</f>
        <v/>
      </c>
      <c r="D7" s="24" t="inlineStr">
        <is>
          <t>Mars</t>
        </is>
      </c>
      <c r="E7" s="25">
        <f>SUM('Grille budget'!J6:J14)</f>
        <v/>
      </c>
      <c r="F7" s="26">
        <f>IFERROR(E7/$B$4,0)</f>
        <v/>
      </c>
    </row>
    <row r="8">
      <c r="A8" s="14" t="inlineStr">
        <is>
          <t>Nombre de postes en dépassement</t>
        </is>
      </c>
      <c r="B8" s="33">
        <f>COUNTIF('Grille budget'!X6:X14,"Dépassement")</f>
        <v/>
      </c>
      <c r="D8" s="29" t="inlineStr">
        <is>
          <t>Avril</t>
        </is>
      </c>
      <c r="E8" s="30">
        <f>SUM('Grille budget'!K6:K14)</f>
        <v/>
      </c>
      <c r="F8" s="31">
        <f>IFERROR(E8/$B$4,0)</f>
        <v/>
      </c>
    </row>
    <row r="9">
      <c r="A9" s="7" t="inlineStr">
        <is>
          <t>Nombre de postes « À surveiller »</t>
        </is>
      </c>
      <c r="B9" s="34">
        <f>COUNTIF('Grille budget'!X6:X14,"À surveiller")</f>
        <v/>
      </c>
      <c r="D9" s="24" t="inlineStr">
        <is>
          <t>Mai</t>
        </is>
      </c>
      <c r="E9" s="25">
        <f>SUM('Grille budget'!L6:L14)</f>
        <v/>
      </c>
      <c r="F9" s="26">
        <f>IFERROR(E9/$B$4,0)</f>
        <v/>
      </c>
    </row>
    <row r="10">
      <c r="A10" s="14" t="inlineStr">
        <is>
          <t>Moyenne des budgets par poste</t>
        </is>
      </c>
      <c r="B10" s="22">
        <f>AVERAGE('Grille budget'!T6:T14)</f>
        <v/>
      </c>
      <c r="D10" s="29" t="inlineStr">
        <is>
          <t>Juin</t>
        </is>
      </c>
      <c r="E10" s="30">
        <f>SUM('Grille budget'!M6:M14)</f>
        <v/>
      </c>
      <c r="F10" s="31">
        <f>IFERROR(E10/$B$4,0)</f>
        <v/>
      </c>
    </row>
    <row r="11">
      <c r="D11" s="24" t="inlineStr">
        <is>
          <t>Juillet</t>
        </is>
      </c>
      <c r="E11" s="25">
        <f>SUM('Grille budget'!N6:N14)</f>
        <v/>
      </c>
      <c r="F11" s="26">
        <f>IFERROR(E11/$B$4,0)</f>
        <v/>
      </c>
    </row>
    <row r="12">
      <c r="D12" s="29" t="inlineStr">
        <is>
          <t>Août</t>
        </is>
      </c>
      <c r="E12" s="30">
        <f>SUM('Grille budget'!O6:O14)</f>
        <v/>
      </c>
      <c r="F12" s="31">
        <f>IFERROR(E12/$B$4,0)</f>
        <v/>
      </c>
    </row>
    <row r="13">
      <c r="D13" s="24" t="inlineStr">
        <is>
          <t>Septembre</t>
        </is>
      </c>
      <c r="E13" s="25">
        <f>SUM('Grille budget'!P6:P14)</f>
        <v/>
      </c>
      <c r="F13" s="26">
        <f>IFERROR(E13/$B$4,0)</f>
        <v/>
      </c>
    </row>
    <row r="14">
      <c r="D14" s="29" t="inlineStr">
        <is>
          <t>Octobre</t>
        </is>
      </c>
      <c r="E14" s="30">
        <f>SUM('Grille budget'!Q6:Q14)</f>
        <v/>
      </c>
      <c r="F14" s="31">
        <f>IFERROR(E14/$B$4,0)</f>
        <v/>
      </c>
    </row>
    <row r="15">
      <c r="D15" s="24" t="inlineStr">
        <is>
          <t>Novembre</t>
        </is>
      </c>
      <c r="E15" s="25">
        <f>SUM('Grille budget'!R6:R14)</f>
        <v/>
      </c>
      <c r="F15" s="26">
        <f>IFERROR(E15/$B$4,0)</f>
        <v/>
      </c>
    </row>
    <row r="16">
      <c r="D16" s="29" t="inlineStr">
        <is>
          <t>Décembre</t>
        </is>
      </c>
      <c r="E16" s="30">
        <f>SUM('Grille budget'!S6:S14)</f>
        <v/>
      </c>
      <c r="F16" s="31">
        <f>IFERROR(E16/$B$4,0)</f>
        <v/>
      </c>
    </row>
  </sheetData>
  <mergeCells count="3">
    <mergeCell ref="A1:H1"/>
    <mergeCell ref="A3:B3"/>
    <mergeCell ref="D3:F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14" customWidth="1" min="4" max="4"/>
  </cols>
  <sheetData>
    <row r="1" ht="24" customHeight="1">
      <c r="A1" s="1" t="inlineStr">
        <is>
          <t>Référentiel budgétaire 2026</t>
        </is>
      </c>
    </row>
    <row r="5">
      <c r="A5" s="3" t="inlineStr">
        <is>
          <t>Poste budgétaire</t>
        </is>
      </c>
      <c r="B5" s="3" t="inlineStr">
        <is>
          <t>Nature</t>
        </is>
      </c>
      <c r="C5" s="3" t="inlineStr">
        <is>
          <t>Centre de coût</t>
        </is>
      </c>
      <c r="D5" s="3" t="inlineStr">
        <is>
          <t>Taux de TVA</t>
        </is>
      </c>
    </row>
    <row r="6">
      <c r="A6" s="14" t="inlineStr">
        <is>
          <t>Abonnements logiciels</t>
        </is>
      </c>
      <c r="B6" s="14" t="inlineStr">
        <is>
          <t>Charges externes</t>
        </is>
      </c>
      <c r="C6" s="14" t="inlineStr">
        <is>
          <t>Informatique</t>
        </is>
      </c>
      <c r="D6" s="15" t="n">
        <v>0.2</v>
      </c>
    </row>
    <row r="7">
      <c r="A7" s="7" t="inlineStr">
        <is>
          <t>Loyer bureaux</t>
        </is>
      </c>
      <c r="B7" s="7" t="inlineStr">
        <is>
          <t>Immobilier</t>
        </is>
      </c>
      <c r="C7" s="7" t="inlineStr">
        <is>
          <t>Fonctionnement</t>
        </is>
      </c>
      <c r="D7" s="9" t="n">
        <v>0.2</v>
      </c>
    </row>
    <row r="8">
      <c r="A8" s="14" t="inlineStr">
        <is>
          <t>Téléphonie et Internet</t>
        </is>
      </c>
      <c r="B8" s="14" t="inlineStr">
        <is>
          <t>Charges externes</t>
        </is>
      </c>
      <c r="C8" s="14" t="inlineStr">
        <is>
          <t>Informatique</t>
        </is>
      </c>
      <c r="D8" s="15" t="n">
        <v>0.2</v>
      </c>
    </row>
    <row r="9">
      <c r="A9" s="7" t="inlineStr">
        <is>
          <t>Fournitures de bureau</t>
        </is>
      </c>
      <c r="B9" s="7" t="inlineStr">
        <is>
          <t>Achats</t>
        </is>
      </c>
      <c r="C9" s="7" t="inlineStr">
        <is>
          <t>Fonctionnement</t>
        </is>
      </c>
      <c r="D9" s="9" t="n">
        <v>0.2</v>
      </c>
    </row>
    <row r="10">
      <c r="A10" s="14" t="inlineStr">
        <is>
          <t>Déplacements professionnels</t>
        </is>
      </c>
      <c r="B10" s="14" t="inlineStr">
        <is>
          <t>Charges externes</t>
        </is>
      </c>
      <c r="C10" s="14" t="inlineStr">
        <is>
          <t>Commercial</t>
        </is>
      </c>
      <c r="D10" s="15" t="n">
        <v>0.1</v>
      </c>
    </row>
    <row r="11">
      <c r="A11" s="7" t="inlineStr">
        <is>
          <t>Marketing et communication</t>
        </is>
      </c>
      <c r="B11" s="7" t="inlineStr">
        <is>
          <t>Charges externes</t>
        </is>
      </c>
      <c r="C11" s="7" t="inlineStr">
        <is>
          <t>Commercial</t>
        </is>
      </c>
      <c r="D11" s="9" t="n">
        <v>0.2</v>
      </c>
    </row>
    <row r="12">
      <c r="A12" s="14" t="inlineStr">
        <is>
          <t>Honoraires comptables</t>
        </is>
      </c>
      <c r="B12" s="14" t="inlineStr">
        <is>
          <t>Charges externes</t>
        </is>
      </c>
      <c r="C12" s="14" t="inlineStr">
        <is>
          <t>Administratif</t>
        </is>
      </c>
      <c r="D12" s="15" t="n">
        <v>0.2</v>
      </c>
    </row>
    <row r="13">
      <c r="A13" s="7" t="inlineStr">
        <is>
          <t>Formation professionnelle</t>
        </is>
      </c>
      <c r="B13" s="7" t="inlineStr">
        <is>
          <t>Personnel</t>
        </is>
      </c>
      <c r="C13" s="7" t="inlineStr">
        <is>
          <t>Ressources Humaines</t>
        </is>
      </c>
      <c r="D13" s="9" t="n">
        <v>0.2</v>
      </c>
    </row>
    <row r="14">
      <c r="A14" s="14" t="inlineStr">
        <is>
          <t>Maintenance informatique</t>
        </is>
      </c>
      <c r="B14" s="14" t="inlineStr">
        <is>
          <t>Charges externes</t>
        </is>
      </c>
      <c r="C14" s="14" t="inlineStr">
        <is>
          <t>Informatique</t>
        </is>
      </c>
      <c r="D14" s="15" t="n">
        <v>0.2</v>
      </c>
    </row>
    <row r="17">
      <c r="A17" s="21" t="inlineStr">
        <is>
          <t>Consignes d'utilisation</t>
        </is>
      </c>
    </row>
    <row r="18">
      <c r="A18" s="35" t="inlineStr">
        <is>
          <t>• Saisir les montants en euros HT (hors taxes).</t>
        </is>
      </c>
    </row>
    <row r="19">
      <c r="A19" s="35" t="inlineStr">
        <is>
          <t>• Mettre à jour le réalisé au minimum chaque mois.</t>
        </is>
      </c>
    </row>
    <row r="20">
      <c r="A20" s="35" t="inlineStr">
        <is>
          <t>• Vérifier les postes signalés « Dépassement » ou « À surveiller ».</t>
        </is>
      </c>
    </row>
    <row r="21">
      <c r="A21" s="35" t="inlineStr">
        <is>
          <t>• Adapter les taux de TVA selon la facture et le régime applicable.</t>
        </is>
      </c>
    </row>
    <row r="22">
      <c r="A22" s="35" t="inlineStr">
        <is>
          <t>• Les données doivent respecter le RGPD ; éviter toute information personnelle inutile.</t>
        </is>
      </c>
    </row>
  </sheetData>
  <autoFilter ref="A5:D14"/>
  <mergeCells count="7">
    <mergeCell ref="A1:D1"/>
    <mergeCell ref="A17:D17"/>
    <mergeCell ref="A18:D18"/>
    <mergeCell ref="A19:D19"/>
    <mergeCell ref="A20:D20"/>
    <mergeCell ref="A21:D21"/>
    <mergeCell ref="A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2026-08-01T15:03:48Z</dcterms:created>
  <dcterms:modified xmlns:dcterms="http://purl.org/dc/terms/" xmlns:xsi="http://www.w3.org/2001/XMLSchema-instance" xsi:type="dcterms:W3CDTF">2026-08-01T15:03:48Z</dcterms:modified>
</cp:coreProperties>
</file>