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its_Stock" sheetId="1" state="visible" r:id="rId1"/>
    <sheet xmlns:r="http://schemas.openxmlformats.org/officeDocument/2006/relationships" name="Factures" sheetId="2" state="visible" r:id="rId2"/>
    <sheet xmlns:r="http://schemas.openxmlformats.org/officeDocument/2006/relationships" name="Tableau_de_bord" sheetId="3" state="visible" r:id="rId3"/>
    <sheet xmlns:r="http://schemas.openxmlformats.org/officeDocument/2006/relationships" name="Mode_emploi" sheetId="4" state="visible" r:id="rId4"/>
  </sheets>
  <definedNames>
    <definedName name="_xlnm._FilterDatabase" localSheetId="0" hidden="1">'Produits_Stock'!$A$1:$O$101</definedName>
    <definedName name="_xlnm._FilterDatabase" localSheetId="1" hidden="1">'Factures'!$A$1:$P$101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.00&quot; €&quot;"/>
    <numFmt numFmtId="166" formatCode="DD/MM/YYYY"/>
    <numFmt numFmtId="167" formatCode="0 &quot;jour(s)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FFFFFF"/>
      <sz val="16"/>
    </font>
  </fonts>
  <fills count="8">
    <fill>
      <patternFill/>
    </fill>
    <fill>
      <patternFill patternType="gray125"/>
    </fill>
    <fill>
      <patternFill patternType="solid">
        <fgColor rgb="000E7A54"/>
      </patternFill>
    </fill>
    <fill>
      <patternFill patternType="solid">
        <fgColor rgb="0012946A"/>
      </patternFill>
    </fill>
    <fill>
      <patternFill patternType="solid">
        <fgColor rgb="00EAF7F1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9731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4" fontId="0" fillId="0" borderId="0" pivotButton="0" quotePrefix="0" xfId="0"/>
    <xf numFmtId="1" fontId="2" fillId="6" borderId="1" applyAlignment="1" pivotButton="0" quotePrefix="0" xfId="0">
      <alignment horizontal="center" vertical="center" wrapText="1"/>
    </xf>
    <xf numFmtId="165" fontId="2" fillId="6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 wrapText="1"/>
    </xf>
    <xf numFmtId="164" fontId="2" fillId="6" borderId="1" applyAlignment="1" pivotButton="0" quotePrefix="0" xfId="0">
      <alignment horizontal="center" vertical="center" wrapText="1"/>
    </xf>
    <xf numFmtId="167" fontId="2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165" fontId="3" fillId="7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3" fillId="4" borderId="1" applyAlignment="1" pivotButton="0" quotePrefix="0" xfId="0">
      <alignment horizontal="left" vertical="center" wrapText="1"/>
    </xf>
    <xf numFmtId="165" fontId="2" fillId="7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1" fontId="2" fillId="7" borderId="1" applyAlignment="1" pivotButton="0" quotePrefix="0" xfId="0">
      <alignment horizontal="right" vertical="center"/>
    </xf>
    <xf numFmtId="164" fontId="2" fillId="7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Chiffre d’affaires HT par client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'Factures'!K1</f>
            </strRef>
          </tx>
          <spPr>
            <a:solidFill xmlns:a="http://schemas.openxmlformats.org/drawingml/2006/main">
              <a:srgbClr val="F97316"/>
            </a:solidFill>
            <a:ln xmlns:a="http://schemas.openxmlformats.org/drawingml/2006/main">
              <a:solidFill>
                <a:srgbClr val="F97316"/>
              </a:solidFill>
              <a:prstDash val="solid"/>
            </a:ln>
          </spPr>
          <cat>
            <numRef>
              <f>'Factures'!$D$2:$D$101</f>
            </numRef>
          </cat>
          <val>
            <numRef>
              <f>'Factures'!$K$2:$K$101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Clients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HT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factures par statut</a:t>
            </a:r>
          </a:p>
        </rich>
      </tx>
    </title>
    <plotArea>
      <pieChart>
        <varyColors val="1"/>
        <ser>
          <idx val="0"/>
          <order val="0"/>
          <tx>
            <strRef>
              <f>'Tableau_de_bord'!B15</f>
            </strRef>
          </tx>
          <spPr>
            <a:solidFill xmlns:a="http://schemas.openxmlformats.org/drawingml/2006/main">
              <a:srgbClr val="12946A"/>
            </a:solidFill>
            <a:ln xmlns:a="http://schemas.openxmlformats.org/drawingml/2006/main">
              <a:prstDash val="solid"/>
            </a:ln>
          </spPr>
          <cat>
            <numRef>
              <f>'Tableau_de_bord'!$A$16:$A$18</f>
            </numRef>
          </cat>
          <val>
            <numRef>
              <f>'Tableau_de_bord'!$B$16:$B$18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Stock disponible et seuil minimum par produit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'Produits_Stock'!I1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solidFill>
                <a:srgbClr val="16A34A"/>
              </a:solidFill>
              <a:prstDash val="solid"/>
            </a:ln>
          </spPr>
          <cat>
            <numRef>
              <f>'Produits_Stock'!$B$2:$B$101</f>
            </numRef>
          </cat>
          <val>
            <numRef>
              <f>'Produits_Stock'!$I$2:$I$101</f>
            </numRef>
          </val>
        </ser>
        <ser>
          <idx val="1"/>
          <order val="1"/>
          <tx>
            <strRef>
              <f>'Produits_Stock'!J1</f>
            </strRef>
          </tx>
          <spPr>
            <a:solidFill xmlns:a="http://schemas.openxmlformats.org/drawingml/2006/main">
              <a:srgbClr val="F97316"/>
            </a:solidFill>
            <a:ln xmlns:a="http://schemas.openxmlformats.org/drawingml/2006/main">
              <a:solidFill>
                <a:srgbClr val="F97316"/>
              </a:solidFill>
              <a:prstDash val="solid"/>
            </a:ln>
          </spPr>
          <cat>
            <numRef>
              <f>'Produits_Stock'!$B$2:$B$101</f>
            </numRef>
          </cat>
          <val>
            <numRef>
              <f>'Produits_Stock'!$J$2:$J$101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Quantité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Produits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1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19</row>
      <rowOff>0</rowOff>
    </from>
    <ext cx="8280000" cy="61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16" customWidth="1" min="3" max="3"/>
    <col width="25" customWidth="1" min="4" max="4"/>
    <col width="18" customWidth="1" min="5" max="5"/>
    <col width="13" customWidth="1" min="6" max="6"/>
    <col width="11" customWidth="1" min="7" max="7"/>
    <col width="18" customWidth="1" min="8" max="8"/>
    <col width="16" customWidth="1" min="9" max="9"/>
    <col width="15" customWidth="1" min="10" max="10"/>
    <col width="16" customWidth="1" min="11" max="11"/>
    <col width="16" customWidth="1" min="12" max="12"/>
    <col width="10" customWidth="1" min="13" max="13"/>
    <col width="19" customWidth="1" min="14" max="14"/>
    <col width="22" customWidth="1" min="15" max="15"/>
    <col hidden="1" width="3" customWidth="1" min="17" max="17"/>
  </cols>
  <sheetData>
    <row r="1" ht="32" customHeight="1">
      <c r="A1" s="1" t="inlineStr">
        <is>
          <t>Référence</t>
        </is>
      </c>
      <c r="B1" s="1" t="inlineStr">
        <is>
          <t>Désignation</t>
        </is>
      </c>
      <c r="C1" s="1" t="inlineStr">
        <is>
          <t>Catégorie</t>
        </is>
      </c>
      <c r="D1" s="1" t="inlineStr">
        <is>
          <t>Fournisseur</t>
        </is>
      </c>
      <c r="E1" s="1" t="inlineStr">
        <is>
          <t>Ville fournisseur</t>
        </is>
      </c>
      <c r="F1" s="1" t="inlineStr">
        <is>
          <t>Stock initial</t>
        </is>
      </c>
      <c r="G1" s="1" t="inlineStr">
        <is>
          <t>Entrées</t>
        </is>
      </c>
      <c r="H1" s="1" t="inlineStr">
        <is>
          <t>Sorties facturées</t>
        </is>
      </c>
      <c r="I1" s="1" t="inlineStr">
        <is>
          <t>Stock disponible</t>
        </is>
      </c>
      <c r="J1" s="1" t="inlineStr">
        <is>
          <t>Stock minimum</t>
        </is>
      </c>
      <c r="K1" s="1" t="inlineStr">
        <is>
          <t>Prix d’achat HT</t>
        </is>
      </c>
      <c r="L1" s="1" t="inlineStr">
        <is>
          <t>Prix de vente HT</t>
        </is>
      </c>
      <c r="M1" s="1" t="inlineStr">
        <is>
          <t>TVA</t>
        </is>
      </c>
      <c r="N1" s="1" t="inlineStr">
        <is>
          <t>Valeur du stock HT</t>
        </is>
      </c>
      <c r="O1" s="1" t="inlineStr">
        <is>
          <t>Statut stock</t>
        </is>
      </c>
      <c r="Q1" s="2" t="inlineStr">
        <is>
          <t>Taux de TVA disponibles</t>
        </is>
      </c>
    </row>
    <row r="2">
      <c r="A2" s="3" t="inlineStr">
        <is>
          <t>P-CAF-001</t>
        </is>
      </c>
      <c r="B2" s="4" t="inlineStr">
        <is>
          <t>Café grains 1 kg</t>
        </is>
      </c>
      <c r="C2" s="3" t="inlineStr">
        <is>
          <t>Boissons</t>
        </is>
      </c>
      <c r="D2" s="4" t="inlineStr">
        <is>
          <t>Maison Dupont SAS</t>
        </is>
      </c>
      <c r="E2" s="4" t="inlineStr">
        <is>
          <t>Lyon</t>
        </is>
      </c>
      <c r="F2" s="5" t="n">
        <v>42</v>
      </c>
      <c r="G2" s="5" t="n">
        <v>10</v>
      </c>
      <c r="H2" s="6">
        <f>IF(A2="","",SUMIF('Factures'!$F:$F,A2,'Factures'!$H:$H))</f>
        <v/>
      </c>
      <c r="I2" s="6">
        <f>IF(A2="","",F2+G2-H2)</f>
        <v/>
      </c>
      <c r="J2" s="5" t="n">
        <v>40</v>
      </c>
      <c r="K2" s="7" t="n">
        <v>18.5</v>
      </c>
      <c r="L2" s="7" t="n">
        <v>29.9</v>
      </c>
      <c r="M2" s="8" t="n">
        <v>0.055</v>
      </c>
      <c r="N2" s="9">
        <f>IF(A2="","",I2*K2)</f>
        <v/>
      </c>
      <c r="O2" s="10">
        <f>IF(A2="","",IF(I2&lt;=J2,"À réapprovisionner","OK"))</f>
        <v/>
      </c>
      <c r="Q2" s="11" t="n">
        <v>0.2</v>
      </c>
    </row>
    <row r="3">
      <c r="A3" s="3" t="inlineStr">
        <is>
          <t>P-THE-002</t>
        </is>
      </c>
      <c r="B3" s="4" t="inlineStr">
        <is>
          <t>Thé vert bio</t>
        </is>
      </c>
      <c r="C3" s="3" t="inlineStr">
        <is>
          <t>Boissons</t>
        </is>
      </c>
      <c r="D3" s="4" t="inlineStr">
        <is>
          <t>Épicerie Martin</t>
        </is>
      </c>
      <c r="E3" s="4" t="inlineStr">
        <is>
          <t>Paris</t>
        </is>
      </c>
      <c r="F3" s="5" t="n">
        <v>28</v>
      </c>
      <c r="G3" s="5" t="n">
        <v>5</v>
      </c>
      <c r="H3" s="12">
        <f>IF(A3="","",SUMIF('Factures'!$F:$F,A3,'Factures'!$H:$H))</f>
        <v/>
      </c>
      <c r="I3" s="12">
        <f>IF(A3="","",F3+G3-H3)</f>
        <v/>
      </c>
      <c r="J3" s="5" t="n">
        <v>25</v>
      </c>
      <c r="K3" s="7" t="n">
        <v>8.199999999999999</v>
      </c>
      <c r="L3" s="7" t="n">
        <v>14.5</v>
      </c>
      <c r="M3" s="8" t="n">
        <v>0.055</v>
      </c>
      <c r="N3" s="13">
        <f>IF(A3="","",I3*K3)</f>
        <v/>
      </c>
      <c r="O3" s="14">
        <f>IF(A3="","",IF(I3&lt;=J3,"À réapprovisionner","OK"))</f>
        <v/>
      </c>
      <c r="Q3" s="11" t="n">
        <v>0.1</v>
      </c>
    </row>
    <row r="4">
      <c r="A4" s="3" t="inlineStr">
        <is>
          <t>P-BIS-003</t>
        </is>
      </c>
      <c r="B4" s="4" t="inlineStr">
        <is>
          <t>Biscuits artisanaux</t>
        </is>
      </c>
      <c r="C4" s="3" t="inlineStr">
        <is>
          <t>Épicerie</t>
        </is>
      </c>
      <c r="D4" s="4" t="inlineStr">
        <is>
          <t>Bretagne Distribution</t>
        </is>
      </c>
      <c r="E4" s="4" t="inlineStr">
        <is>
          <t>Nantes</t>
        </is>
      </c>
      <c r="F4" s="5" t="n">
        <v>35</v>
      </c>
      <c r="G4" s="5" t="n">
        <v>0</v>
      </c>
      <c r="H4" s="6">
        <f>IF(A4="","",SUMIF('Factures'!$F:$F,A4,'Factures'!$H:$H))</f>
        <v/>
      </c>
      <c r="I4" s="6">
        <f>IF(A4="","",F4+G4-H4)</f>
        <v/>
      </c>
      <c r="J4" s="5" t="n">
        <v>30</v>
      </c>
      <c r="K4" s="7" t="n">
        <v>3.1</v>
      </c>
      <c r="L4" s="7" t="n">
        <v>5.9</v>
      </c>
      <c r="M4" s="8" t="n">
        <v>0.055</v>
      </c>
      <c r="N4" s="9">
        <f>IF(A4="","",I4*K4)</f>
        <v/>
      </c>
      <c r="O4" s="10">
        <f>IF(A4="","",IF(I4&lt;=J4,"À réapprovisionner","OK"))</f>
        <v/>
      </c>
      <c r="Q4" s="11" t="n">
        <v>0.055</v>
      </c>
    </row>
    <row r="5">
      <c r="A5" s="3" t="inlineStr">
        <is>
          <t>P-JUS-004</t>
        </is>
      </c>
      <c r="B5" s="4" t="inlineStr">
        <is>
          <t>Jus de pomme bio</t>
        </is>
      </c>
      <c r="C5" s="3" t="inlineStr">
        <is>
          <t>Boissons</t>
        </is>
      </c>
      <c r="D5" s="4" t="inlineStr">
        <is>
          <t>Bretagne Distribution</t>
        </is>
      </c>
      <c r="E5" s="4" t="inlineStr">
        <is>
          <t>Rennes</t>
        </is>
      </c>
      <c r="F5" s="5" t="n">
        <v>24</v>
      </c>
      <c r="G5" s="5" t="n">
        <v>12</v>
      </c>
      <c r="H5" s="12">
        <f>IF(A5="","",SUMIF('Factures'!$F:$F,A5,'Factures'!$H:$H))</f>
        <v/>
      </c>
      <c r="I5" s="12">
        <f>IF(A5="","",F5+G5-H5)</f>
        <v/>
      </c>
      <c r="J5" s="5" t="n">
        <v>20</v>
      </c>
      <c r="K5" s="7" t="n">
        <v>2.4</v>
      </c>
      <c r="L5" s="7" t="n">
        <v>4.8</v>
      </c>
      <c r="M5" s="8" t="n">
        <v>0.055</v>
      </c>
      <c r="N5" s="13">
        <f>IF(A5="","",I5*K5)</f>
        <v/>
      </c>
      <c r="O5" s="14">
        <f>IF(A5="","",IF(I5&lt;=J5,"À réapprovisionner","OK"))</f>
        <v/>
      </c>
      <c r="Q5" s="11" t="n">
        <v>0.021</v>
      </c>
    </row>
    <row r="6">
      <c r="A6" s="3" t="inlineStr">
        <is>
          <t>P-CHO-005</t>
        </is>
      </c>
      <c r="B6" s="4" t="inlineStr">
        <is>
          <t>Chocolat noir 70 %</t>
        </is>
      </c>
      <c r="C6" s="3" t="inlineStr">
        <is>
          <t>Épicerie</t>
        </is>
      </c>
      <c r="D6" s="4" t="inlineStr">
        <is>
          <t>Maison Dupont SAS</t>
        </is>
      </c>
      <c r="E6" s="4" t="inlineStr">
        <is>
          <t>Bordeaux</t>
        </is>
      </c>
      <c r="F6" s="5" t="n">
        <v>31</v>
      </c>
      <c r="G6" s="5" t="n">
        <v>0</v>
      </c>
      <c r="H6" s="6">
        <f>IF(A6="","",SUMIF('Factures'!$F:$F,A6,'Factures'!$H:$H))</f>
        <v/>
      </c>
      <c r="I6" s="6">
        <f>IF(A6="","",F6+G6-H6)</f>
        <v/>
      </c>
      <c r="J6" s="5" t="n">
        <v>25</v>
      </c>
      <c r="K6" s="7" t="n">
        <v>2.8</v>
      </c>
      <c r="L6" s="7" t="n">
        <v>5.2</v>
      </c>
      <c r="M6" s="8" t="n">
        <v>0.055</v>
      </c>
      <c r="N6" s="9">
        <f>IF(A6="","",I6*K6)</f>
        <v/>
      </c>
      <c r="O6" s="10">
        <f>IF(A6="","",IF(I6&lt;=J6,"À réapprovisionner","OK"))</f>
        <v/>
      </c>
    </row>
    <row r="7">
      <c r="A7" s="3" t="inlineStr">
        <is>
          <t>P-SAV-006</t>
        </is>
      </c>
      <c r="B7" s="4" t="inlineStr">
        <is>
          <t>Savon liquide</t>
        </is>
      </c>
      <c r="C7" s="3" t="inlineStr">
        <is>
          <t>Hygiène</t>
        </is>
      </c>
      <c r="D7" s="4" t="inlineStr">
        <is>
          <t>Sud Approvisionnement</t>
        </is>
      </c>
      <c r="E7" s="4" t="inlineStr">
        <is>
          <t>Marseille</t>
        </is>
      </c>
      <c r="F7" s="5" t="n">
        <v>18</v>
      </c>
      <c r="G7" s="5" t="n">
        <v>5</v>
      </c>
      <c r="H7" s="12">
        <f>IF(A7="","",SUMIF('Factures'!$F:$F,A7,'Factures'!$H:$H))</f>
        <v/>
      </c>
      <c r="I7" s="12">
        <f>IF(A7="","",F7+G7-H7)</f>
        <v/>
      </c>
      <c r="J7" s="5" t="n">
        <v>18</v>
      </c>
      <c r="K7" s="7" t="n">
        <v>2.6</v>
      </c>
      <c r="L7" s="7" t="n">
        <v>5.9</v>
      </c>
      <c r="M7" s="8" t="n">
        <v>0.2</v>
      </c>
      <c r="N7" s="13">
        <f>IF(A7="","",I7*K7)</f>
        <v/>
      </c>
      <c r="O7" s="14">
        <f>IF(A7="","",IF(I7&lt;=J7,"À réapprovisionner","OK"))</f>
        <v/>
      </c>
    </row>
    <row r="8">
      <c r="A8" s="3" t="inlineStr">
        <is>
          <t>P-KRA-007</t>
        </is>
      </c>
      <c r="B8" s="4" t="inlineStr">
        <is>
          <t>Sacs kraft</t>
        </is>
      </c>
      <c r="C8" s="3" t="inlineStr">
        <is>
          <t>Emballage</t>
        </is>
      </c>
      <c r="D8" s="4" t="inlineStr">
        <is>
          <t>Nord Emballages</t>
        </is>
      </c>
      <c r="E8" s="4" t="inlineStr">
        <is>
          <t>Lille</t>
        </is>
      </c>
      <c r="F8" s="5" t="n">
        <v>120</v>
      </c>
      <c r="G8" s="5" t="n">
        <v>30</v>
      </c>
      <c r="H8" s="6">
        <f>IF(A8="","",SUMIF('Factures'!$F:$F,A8,'Factures'!$H:$H))</f>
        <v/>
      </c>
      <c r="I8" s="6">
        <f>IF(A8="","",F8+G8-H8)</f>
        <v/>
      </c>
      <c r="J8" s="5" t="n">
        <v>100</v>
      </c>
      <c r="K8" s="7" t="n">
        <v>0.18</v>
      </c>
      <c r="L8" s="7" t="n">
        <v>0.45</v>
      </c>
      <c r="M8" s="8" t="n">
        <v>0.2</v>
      </c>
      <c r="N8" s="9">
        <f>IF(A8="","",I8*K8)</f>
        <v/>
      </c>
      <c r="O8" s="10">
        <f>IF(A8="","",IF(I8&lt;=J8,"À réapprovisionner","OK"))</f>
        <v/>
      </c>
    </row>
    <row r="9">
      <c r="A9" s="3" t="inlineStr">
        <is>
          <t>P-GOB-008</t>
        </is>
      </c>
      <c r="B9" s="4" t="inlineStr">
        <is>
          <t>Gobelets carton</t>
        </is>
      </c>
      <c r="C9" s="3" t="inlineStr">
        <is>
          <t>Emballage</t>
        </is>
      </c>
      <c r="D9" s="4" t="inlineStr">
        <is>
          <t>Sud Approvisionnement</t>
        </is>
      </c>
      <c r="E9" s="4" t="inlineStr">
        <is>
          <t>Toulouse</t>
        </is>
      </c>
      <c r="F9" s="5" t="n">
        <v>250</v>
      </c>
      <c r="G9" s="5" t="n">
        <v>100</v>
      </c>
      <c r="H9" s="12">
        <f>IF(A9="","",SUMIF('Factures'!$F:$F,A9,'Factures'!$H:$H))</f>
        <v/>
      </c>
      <c r="I9" s="12">
        <f>IF(A9="","",F9+G9-H9)</f>
        <v/>
      </c>
      <c r="J9" s="5" t="n">
        <v>220</v>
      </c>
      <c r="K9" s="7" t="n">
        <v>0.08</v>
      </c>
      <c r="L9" s="7" t="n">
        <v>0.22</v>
      </c>
      <c r="M9" s="8" t="n">
        <v>0.2</v>
      </c>
      <c r="N9" s="13">
        <f>IF(A9="","",I9*K9)</f>
        <v/>
      </c>
      <c r="O9" s="14">
        <f>IF(A9="","",IF(I9&lt;=J9,"À réapprovisionner","OK"))</f>
        <v/>
      </c>
    </row>
    <row r="10">
      <c r="A10" s="3" t="inlineStr">
        <is>
          <t>P-SER-009</t>
        </is>
      </c>
      <c r="B10" s="4" t="inlineStr">
        <is>
          <t>Serviettes papier</t>
        </is>
      </c>
      <c r="C10" s="3" t="inlineStr">
        <is>
          <t>Emballage</t>
        </is>
      </c>
      <c r="D10" s="4" t="inlineStr">
        <is>
          <t>Papier Méditerranée</t>
        </is>
      </c>
      <c r="E10" s="4" t="inlineStr">
        <is>
          <t>Montpellier</t>
        </is>
      </c>
      <c r="F10" s="5" t="n">
        <v>180</v>
      </c>
      <c r="G10" s="5" t="n">
        <v>20</v>
      </c>
      <c r="H10" s="6">
        <f>IF(A10="","",SUMIF('Factures'!$F:$F,A10,'Factures'!$H:$H))</f>
        <v/>
      </c>
      <c r="I10" s="6">
        <f>IF(A10="","",F10+G10-H10)</f>
        <v/>
      </c>
      <c r="J10" s="5" t="n">
        <v>170</v>
      </c>
      <c r="K10" s="7" t="n">
        <v>0.04</v>
      </c>
      <c r="L10" s="7" t="n">
        <v>0.12</v>
      </c>
      <c r="M10" s="8" t="n">
        <v>0.2</v>
      </c>
      <c r="N10" s="9">
        <f>IF(A10="","",I10*K10)</f>
        <v/>
      </c>
      <c r="O10" s="10">
        <f>IF(A10="","",IF(I10&lt;=J10,"À réapprovisionner","OK"))</f>
        <v/>
      </c>
    </row>
    <row r="11">
      <c r="A11" s="3" t="inlineStr">
        <is>
          <t>P-CAP-010</t>
        </is>
      </c>
      <c r="B11" s="4" t="inlineStr">
        <is>
          <t>Capsules café</t>
        </is>
      </c>
      <c r="C11" s="3" t="inlineStr">
        <is>
          <t>Boissons</t>
        </is>
      </c>
      <c r="D11" s="4" t="inlineStr">
        <is>
          <t>Alsace Fournitures</t>
        </is>
      </c>
      <c r="E11" s="4" t="inlineStr">
        <is>
          <t>Strasbourg</t>
        </is>
      </c>
      <c r="F11" s="5" t="n">
        <v>65</v>
      </c>
      <c r="G11" s="5" t="n">
        <v>0</v>
      </c>
      <c r="H11" s="12">
        <f>IF(A11="","",SUMIF('Factures'!$F:$F,A11,'Factures'!$H:$H))</f>
        <v/>
      </c>
      <c r="I11" s="12">
        <f>IF(A11="","",F11+G11-H11)</f>
        <v/>
      </c>
      <c r="J11" s="5" t="n">
        <v>50</v>
      </c>
      <c r="K11" s="7" t="n">
        <v>0.22</v>
      </c>
      <c r="L11" s="7" t="n">
        <v>0.48</v>
      </c>
      <c r="M11" s="8" t="n">
        <v>0.055</v>
      </c>
      <c r="N11" s="13">
        <f>IF(A11="","",I11*K11)</f>
        <v/>
      </c>
      <c r="O11" s="14">
        <f>IF(A11="","",IF(I11&lt;=J11,"À réapprovisionner","OK"))</f>
        <v/>
      </c>
    </row>
    <row r="12">
      <c r="A12" s="3" t="n"/>
      <c r="B12" s="4" t="n"/>
      <c r="C12" s="3" t="n"/>
      <c r="D12" s="4" t="n"/>
      <c r="E12" s="4" t="n"/>
      <c r="F12" s="5" t="n"/>
      <c r="G12" s="5" t="n"/>
      <c r="H12" s="6">
        <f>IF(A12="","",SUMIF('Factures'!$F:$F,A12,'Factures'!$H:$H))</f>
        <v/>
      </c>
      <c r="I12" s="6">
        <f>IF(A12="","",F12+G12-H12)</f>
        <v/>
      </c>
      <c r="J12" s="5" t="n"/>
      <c r="K12" s="7" t="n"/>
      <c r="L12" s="7" t="n"/>
      <c r="M12" s="8" t="n"/>
      <c r="N12" s="9">
        <f>IF(A12="","",I12*K12)</f>
        <v/>
      </c>
      <c r="O12" s="10">
        <f>IF(A12="","",IF(I12&lt;=J12,"À réapprovisionner","OK"))</f>
        <v/>
      </c>
    </row>
    <row r="13">
      <c r="A13" s="3" t="n"/>
      <c r="B13" s="4" t="n"/>
      <c r="C13" s="3" t="n"/>
      <c r="D13" s="4" t="n"/>
      <c r="E13" s="4" t="n"/>
      <c r="F13" s="5" t="n"/>
      <c r="G13" s="5" t="n"/>
      <c r="H13" s="12">
        <f>IF(A13="","",SUMIF('Factures'!$F:$F,A13,'Factures'!$H:$H))</f>
        <v/>
      </c>
      <c r="I13" s="12">
        <f>IF(A13="","",F13+G13-H13)</f>
        <v/>
      </c>
      <c r="J13" s="5" t="n"/>
      <c r="K13" s="7" t="n"/>
      <c r="L13" s="7" t="n"/>
      <c r="M13" s="8" t="n"/>
      <c r="N13" s="13">
        <f>IF(A13="","",I13*K13)</f>
        <v/>
      </c>
      <c r="O13" s="14">
        <f>IF(A13="","",IF(I13&lt;=J13,"À réapprovisionner","OK"))</f>
        <v/>
      </c>
    </row>
    <row r="14">
      <c r="A14" s="3" t="n"/>
      <c r="B14" s="4" t="n"/>
      <c r="C14" s="3" t="n"/>
      <c r="D14" s="4" t="n"/>
      <c r="E14" s="4" t="n"/>
      <c r="F14" s="5" t="n"/>
      <c r="G14" s="5" t="n"/>
      <c r="H14" s="6">
        <f>IF(A14="","",SUMIF('Factures'!$F:$F,A14,'Factures'!$H:$H))</f>
        <v/>
      </c>
      <c r="I14" s="6">
        <f>IF(A14="","",F14+G14-H14)</f>
        <v/>
      </c>
      <c r="J14" s="5" t="n"/>
      <c r="K14" s="7" t="n"/>
      <c r="L14" s="7" t="n"/>
      <c r="M14" s="8" t="n"/>
      <c r="N14" s="9">
        <f>IF(A14="","",I14*K14)</f>
        <v/>
      </c>
      <c r="O14" s="10">
        <f>IF(A14="","",IF(I14&lt;=J14,"À réapprovisionner","OK"))</f>
        <v/>
      </c>
    </row>
    <row r="15">
      <c r="A15" s="3" t="n"/>
      <c r="B15" s="4" t="n"/>
      <c r="C15" s="3" t="n"/>
      <c r="D15" s="4" t="n"/>
      <c r="E15" s="4" t="n"/>
      <c r="F15" s="5" t="n"/>
      <c r="G15" s="5" t="n"/>
      <c r="H15" s="12">
        <f>IF(A15="","",SUMIF('Factures'!$F:$F,A15,'Factures'!$H:$H))</f>
        <v/>
      </c>
      <c r="I15" s="12">
        <f>IF(A15="","",F15+G15-H15)</f>
        <v/>
      </c>
      <c r="J15" s="5" t="n"/>
      <c r="K15" s="7" t="n"/>
      <c r="L15" s="7" t="n"/>
      <c r="M15" s="8" t="n"/>
      <c r="N15" s="13">
        <f>IF(A15="","",I15*K15)</f>
        <v/>
      </c>
      <c r="O15" s="14">
        <f>IF(A15="","",IF(I15&lt;=J15,"À réapprovisionner","OK"))</f>
        <v/>
      </c>
    </row>
    <row r="16">
      <c r="A16" s="3" t="n"/>
      <c r="B16" s="4" t="n"/>
      <c r="C16" s="3" t="n"/>
      <c r="D16" s="4" t="n"/>
      <c r="E16" s="4" t="n"/>
      <c r="F16" s="5" t="n"/>
      <c r="G16" s="5" t="n"/>
      <c r="H16" s="6">
        <f>IF(A16="","",SUMIF('Factures'!$F:$F,A16,'Factures'!$H:$H))</f>
        <v/>
      </c>
      <c r="I16" s="6">
        <f>IF(A16="","",F16+G16-H16)</f>
        <v/>
      </c>
      <c r="J16" s="5" t="n"/>
      <c r="K16" s="7" t="n"/>
      <c r="L16" s="7" t="n"/>
      <c r="M16" s="8" t="n"/>
      <c r="N16" s="9">
        <f>IF(A16="","",I16*K16)</f>
        <v/>
      </c>
      <c r="O16" s="10">
        <f>IF(A16="","",IF(I16&lt;=J16,"À réapprovisionner","OK"))</f>
        <v/>
      </c>
    </row>
    <row r="17">
      <c r="A17" s="3" t="n"/>
      <c r="B17" s="4" t="n"/>
      <c r="C17" s="3" t="n"/>
      <c r="D17" s="4" t="n"/>
      <c r="E17" s="4" t="n"/>
      <c r="F17" s="5" t="n"/>
      <c r="G17" s="5" t="n"/>
      <c r="H17" s="12">
        <f>IF(A17="","",SUMIF('Factures'!$F:$F,A17,'Factures'!$H:$H))</f>
        <v/>
      </c>
      <c r="I17" s="12">
        <f>IF(A17="","",F17+G17-H17)</f>
        <v/>
      </c>
      <c r="J17" s="5" t="n"/>
      <c r="K17" s="7" t="n"/>
      <c r="L17" s="7" t="n"/>
      <c r="M17" s="8" t="n"/>
      <c r="N17" s="13">
        <f>IF(A17="","",I17*K17)</f>
        <v/>
      </c>
      <c r="O17" s="14">
        <f>IF(A17="","",IF(I17&lt;=J17,"À réapprovisionner","OK"))</f>
        <v/>
      </c>
    </row>
    <row r="18">
      <c r="A18" s="3" t="n"/>
      <c r="B18" s="4" t="n"/>
      <c r="C18" s="3" t="n"/>
      <c r="D18" s="4" t="n"/>
      <c r="E18" s="4" t="n"/>
      <c r="F18" s="5" t="n"/>
      <c r="G18" s="5" t="n"/>
      <c r="H18" s="6">
        <f>IF(A18="","",SUMIF('Factures'!$F:$F,A18,'Factures'!$H:$H))</f>
        <v/>
      </c>
      <c r="I18" s="6">
        <f>IF(A18="","",F18+G18-H18)</f>
        <v/>
      </c>
      <c r="J18" s="5" t="n"/>
      <c r="K18" s="7" t="n"/>
      <c r="L18" s="7" t="n"/>
      <c r="M18" s="8" t="n"/>
      <c r="N18" s="9">
        <f>IF(A18="","",I18*K18)</f>
        <v/>
      </c>
      <c r="O18" s="10">
        <f>IF(A18="","",IF(I18&lt;=J18,"À réapprovisionner","OK"))</f>
        <v/>
      </c>
    </row>
    <row r="19">
      <c r="A19" s="3" t="n"/>
      <c r="B19" s="4" t="n"/>
      <c r="C19" s="3" t="n"/>
      <c r="D19" s="4" t="n"/>
      <c r="E19" s="4" t="n"/>
      <c r="F19" s="5" t="n"/>
      <c r="G19" s="5" t="n"/>
      <c r="H19" s="12">
        <f>IF(A19="","",SUMIF('Factures'!$F:$F,A19,'Factures'!$H:$H))</f>
        <v/>
      </c>
      <c r="I19" s="12">
        <f>IF(A19="","",F19+G19-H19)</f>
        <v/>
      </c>
      <c r="J19" s="5" t="n"/>
      <c r="K19" s="7" t="n"/>
      <c r="L19" s="7" t="n"/>
      <c r="M19" s="8" t="n"/>
      <c r="N19" s="13">
        <f>IF(A19="","",I19*K19)</f>
        <v/>
      </c>
      <c r="O19" s="14">
        <f>IF(A19="","",IF(I19&lt;=J19,"À réapprovisionner","OK"))</f>
        <v/>
      </c>
    </row>
    <row r="20">
      <c r="A20" s="3" t="n"/>
      <c r="B20" s="4" t="n"/>
      <c r="C20" s="3" t="n"/>
      <c r="D20" s="4" t="n"/>
      <c r="E20" s="4" t="n"/>
      <c r="F20" s="5" t="n"/>
      <c r="G20" s="5" t="n"/>
      <c r="H20" s="6">
        <f>IF(A20="","",SUMIF('Factures'!$F:$F,A20,'Factures'!$H:$H))</f>
        <v/>
      </c>
      <c r="I20" s="6">
        <f>IF(A20="","",F20+G20-H20)</f>
        <v/>
      </c>
      <c r="J20" s="5" t="n"/>
      <c r="K20" s="7" t="n"/>
      <c r="L20" s="7" t="n"/>
      <c r="M20" s="8" t="n"/>
      <c r="N20" s="9">
        <f>IF(A20="","",I20*K20)</f>
        <v/>
      </c>
      <c r="O20" s="10">
        <f>IF(A20="","",IF(I20&lt;=J20,"À réapprovisionner","OK"))</f>
        <v/>
      </c>
    </row>
    <row r="21">
      <c r="A21" s="3" t="n"/>
      <c r="B21" s="4" t="n"/>
      <c r="C21" s="3" t="n"/>
      <c r="D21" s="4" t="n"/>
      <c r="E21" s="4" t="n"/>
      <c r="F21" s="5" t="n"/>
      <c r="G21" s="5" t="n"/>
      <c r="H21" s="12">
        <f>IF(A21="","",SUMIF('Factures'!$F:$F,A21,'Factures'!$H:$H))</f>
        <v/>
      </c>
      <c r="I21" s="12">
        <f>IF(A21="","",F21+G21-H21)</f>
        <v/>
      </c>
      <c r="J21" s="5" t="n"/>
      <c r="K21" s="7" t="n"/>
      <c r="L21" s="7" t="n"/>
      <c r="M21" s="8" t="n"/>
      <c r="N21" s="13">
        <f>IF(A21="","",I21*K21)</f>
        <v/>
      </c>
      <c r="O21" s="14">
        <f>IF(A21="","",IF(I21&lt;=J21,"À réapprovisionner","OK"))</f>
        <v/>
      </c>
    </row>
    <row r="22">
      <c r="A22" s="3" t="n"/>
      <c r="B22" s="4" t="n"/>
      <c r="C22" s="3" t="n"/>
      <c r="D22" s="4" t="n"/>
      <c r="E22" s="4" t="n"/>
      <c r="F22" s="5" t="n"/>
      <c r="G22" s="5" t="n"/>
      <c r="H22" s="6">
        <f>IF(A22="","",SUMIF('Factures'!$F:$F,A22,'Factures'!$H:$H))</f>
        <v/>
      </c>
      <c r="I22" s="6">
        <f>IF(A22="","",F22+G22-H22)</f>
        <v/>
      </c>
      <c r="J22" s="5" t="n"/>
      <c r="K22" s="7" t="n"/>
      <c r="L22" s="7" t="n"/>
      <c r="M22" s="8" t="n"/>
      <c r="N22" s="9">
        <f>IF(A22="","",I22*K22)</f>
        <v/>
      </c>
      <c r="O22" s="10">
        <f>IF(A22="","",IF(I22&lt;=J22,"À réapprovisionner","OK"))</f>
        <v/>
      </c>
    </row>
    <row r="23">
      <c r="A23" s="3" t="n"/>
      <c r="B23" s="4" t="n"/>
      <c r="C23" s="3" t="n"/>
      <c r="D23" s="4" t="n"/>
      <c r="E23" s="4" t="n"/>
      <c r="F23" s="5" t="n"/>
      <c r="G23" s="5" t="n"/>
      <c r="H23" s="12">
        <f>IF(A23="","",SUMIF('Factures'!$F:$F,A23,'Factures'!$H:$H))</f>
        <v/>
      </c>
      <c r="I23" s="12">
        <f>IF(A23="","",F23+G23-H23)</f>
        <v/>
      </c>
      <c r="J23" s="5" t="n"/>
      <c r="K23" s="7" t="n"/>
      <c r="L23" s="7" t="n"/>
      <c r="M23" s="8" t="n"/>
      <c r="N23" s="13">
        <f>IF(A23="","",I23*K23)</f>
        <v/>
      </c>
      <c r="O23" s="14">
        <f>IF(A23="","",IF(I23&lt;=J23,"À réapprovisionner","OK"))</f>
        <v/>
      </c>
    </row>
    <row r="24">
      <c r="A24" s="3" t="n"/>
      <c r="B24" s="4" t="n"/>
      <c r="C24" s="3" t="n"/>
      <c r="D24" s="4" t="n"/>
      <c r="E24" s="4" t="n"/>
      <c r="F24" s="5" t="n"/>
      <c r="G24" s="5" t="n"/>
      <c r="H24" s="6">
        <f>IF(A24="","",SUMIF('Factures'!$F:$F,A24,'Factures'!$H:$H))</f>
        <v/>
      </c>
      <c r="I24" s="6">
        <f>IF(A24="","",F24+G24-H24)</f>
        <v/>
      </c>
      <c r="J24" s="5" t="n"/>
      <c r="K24" s="7" t="n"/>
      <c r="L24" s="7" t="n"/>
      <c r="M24" s="8" t="n"/>
      <c r="N24" s="9">
        <f>IF(A24="","",I24*K24)</f>
        <v/>
      </c>
      <c r="O24" s="10">
        <f>IF(A24="","",IF(I24&lt;=J24,"À réapprovisionner","OK"))</f>
        <v/>
      </c>
    </row>
    <row r="25">
      <c r="A25" s="3" t="n"/>
      <c r="B25" s="4" t="n"/>
      <c r="C25" s="3" t="n"/>
      <c r="D25" s="4" t="n"/>
      <c r="E25" s="4" t="n"/>
      <c r="F25" s="5" t="n"/>
      <c r="G25" s="5" t="n"/>
      <c r="H25" s="12">
        <f>IF(A25="","",SUMIF('Factures'!$F:$F,A25,'Factures'!$H:$H))</f>
        <v/>
      </c>
      <c r="I25" s="12">
        <f>IF(A25="","",F25+G25-H25)</f>
        <v/>
      </c>
      <c r="J25" s="5" t="n"/>
      <c r="K25" s="7" t="n"/>
      <c r="L25" s="7" t="n"/>
      <c r="M25" s="8" t="n"/>
      <c r="N25" s="13">
        <f>IF(A25="","",I25*K25)</f>
        <v/>
      </c>
      <c r="O25" s="14">
        <f>IF(A25="","",IF(I25&lt;=J25,"À réapprovisionner","OK"))</f>
        <v/>
      </c>
    </row>
    <row r="26">
      <c r="A26" s="3" t="n"/>
      <c r="B26" s="4" t="n"/>
      <c r="C26" s="3" t="n"/>
      <c r="D26" s="4" t="n"/>
      <c r="E26" s="4" t="n"/>
      <c r="F26" s="5" t="n"/>
      <c r="G26" s="5" t="n"/>
      <c r="H26" s="6">
        <f>IF(A26="","",SUMIF('Factures'!$F:$F,A26,'Factures'!$H:$H))</f>
        <v/>
      </c>
      <c r="I26" s="6">
        <f>IF(A26="","",F26+G26-H26)</f>
        <v/>
      </c>
      <c r="J26" s="5" t="n"/>
      <c r="K26" s="7" t="n"/>
      <c r="L26" s="7" t="n"/>
      <c r="M26" s="8" t="n"/>
      <c r="N26" s="9">
        <f>IF(A26="","",I26*K26)</f>
        <v/>
      </c>
      <c r="O26" s="10">
        <f>IF(A26="","",IF(I26&lt;=J26,"À réapprovisionner","OK"))</f>
        <v/>
      </c>
    </row>
    <row r="27">
      <c r="A27" s="3" t="n"/>
      <c r="B27" s="4" t="n"/>
      <c r="C27" s="3" t="n"/>
      <c r="D27" s="4" t="n"/>
      <c r="E27" s="4" t="n"/>
      <c r="F27" s="5" t="n"/>
      <c r="G27" s="5" t="n"/>
      <c r="H27" s="12">
        <f>IF(A27="","",SUMIF('Factures'!$F:$F,A27,'Factures'!$H:$H))</f>
        <v/>
      </c>
      <c r="I27" s="12">
        <f>IF(A27="","",F27+G27-H27)</f>
        <v/>
      </c>
      <c r="J27" s="5" t="n"/>
      <c r="K27" s="7" t="n"/>
      <c r="L27" s="7" t="n"/>
      <c r="M27" s="8" t="n"/>
      <c r="N27" s="13">
        <f>IF(A27="","",I27*K27)</f>
        <v/>
      </c>
      <c r="O27" s="14">
        <f>IF(A27="","",IF(I27&lt;=J27,"À réapprovisionner","OK"))</f>
        <v/>
      </c>
    </row>
    <row r="28">
      <c r="A28" s="3" t="n"/>
      <c r="B28" s="4" t="n"/>
      <c r="C28" s="3" t="n"/>
      <c r="D28" s="4" t="n"/>
      <c r="E28" s="4" t="n"/>
      <c r="F28" s="5" t="n"/>
      <c r="G28" s="5" t="n"/>
      <c r="H28" s="6">
        <f>IF(A28="","",SUMIF('Factures'!$F:$F,A28,'Factures'!$H:$H))</f>
        <v/>
      </c>
      <c r="I28" s="6">
        <f>IF(A28="","",F28+G28-H28)</f>
        <v/>
      </c>
      <c r="J28" s="5" t="n"/>
      <c r="K28" s="7" t="n"/>
      <c r="L28" s="7" t="n"/>
      <c r="M28" s="8" t="n"/>
      <c r="N28" s="9">
        <f>IF(A28="","",I28*K28)</f>
        <v/>
      </c>
      <c r="O28" s="10">
        <f>IF(A28="","",IF(I28&lt;=J28,"À réapprovisionner","OK"))</f>
        <v/>
      </c>
    </row>
    <row r="29">
      <c r="A29" s="3" t="n"/>
      <c r="B29" s="4" t="n"/>
      <c r="C29" s="3" t="n"/>
      <c r="D29" s="4" t="n"/>
      <c r="E29" s="4" t="n"/>
      <c r="F29" s="5" t="n"/>
      <c r="G29" s="5" t="n"/>
      <c r="H29" s="12">
        <f>IF(A29="","",SUMIF('Factures'!$F:$F,A29,'Factures'!$H:$H))</f>
        <v/>
      </c>
      <c r="I29" s="12">
        <f>IF(A29="","",F29+G29-H29)</f>
        <v/>
      </c>
      <c r="J29" s="5" t="n"/>
      <c r="K29" s="7" t="n"/>
      <c r="L29" s="7" t="n"/>
      <c r="M29" s="8" t="n"/>
      <c r="N29" s="13">
        <f>IF(A29="","",I29*K29)</f>
        <v/>
      </c>
      <c r="O29" s="14">
        <f>IF(A29="","",IF(I29&lt;=J29,"À réapprovisionner","OK"))</f>
        <v/>
      </c>
    </row>
    <row r="30">
      <c r="A30" s="3" t="n"/>
      <c r="B30" s="4" t="n"/>
      <c r="C30" s="3" t="n"/>
      <c r="D30" s="4" t="n"/>
      <c r="E30" s="4" t="n"/>
      <c r="F30" s="5" t="n"/>
      <c r="G30" s="5" t="n"/>
      <c r="H30" s="6">
        <f>IF(A30="","",SUMIF('Factures'!$F:$F,A30,'Factures'!$H:$H))</f>
        <v/>
      </c>
      <c r="I30" s="6">
        <f>IF(A30="","",F30+G30-H30)</f>
        <v/>
      </c>
      <c r="J30" s="5" t="n"/>
      <c r="K30" s="7" t="n"/>
      <c r="L30" s="7" t="n"/>
      <c r="M30" s="8" t="n"/>
      <c r="N30" s="9">
        <f>IF(A30="","",I30*K30)</f>
        <v/>
      </c>
      <c r="O30" s="10">
        <f>IF(A30="","",IF(I30&lt;=J30,"À réapprovisionner","OK"))</f>
        <v/>
      </c>
    </row>
    <row r="31">
      <c r="A31" s="3" t="n"/>
      <c r="B31" s="4" t="n"/>
      <c r="C31" s="3" t="n"/>
      <c r="D31" s="4" t="n"/>
      <c r="E31" s="4" t="n"/>
      <c r="F31" s="5" t="n"/>
      <c r="G31" s="5" t="n"/>
      <c r="H31" s="12">
        <f>IF(A31="","",SUMIF('Factures'!$F:$F,A31,'Factures'!$H:$H))</f>
        <v/>
      </c>
      <c r="I31" s="12">
        <f>IF(A31="","",F31+G31-H31)</f>
        <v/>
      </c>
      <c r="J31" s="5" t="n"/>
      <c r="K31" s="7" t="n"/>
      <c r="L31" s="7" t="n"/>
      <c r="M31" s="8" t="n"/>
      <c r="N31" s="13">
        <f>IF(A31="","",I31*K31)</f>
        <v/>
      </c>
      <c r="O31" s="14">
        <f>IF(A31="","",IF(I31&lt;=J31,"À réapprovisionner","OK"))</f>
        <v/>
      </c>
    </row>
    <row r="32">
      <c r="A32" s="3" t="n"/>
      <c r="B32" s="4" t="n"/>
      <c r="C32" s="3" t="n"/>
      <c r="D32" s="4" t="n"/>
      <c r="E32" s="4" t="n"/>
      <c r="F32" s="5" t="n"/>
      <c r="G32" s="5" t="n"/>
      <c r="H32" s="6">
        <f>IF(A32="","",SUMIF('Factures'!$F:$F,A32,'Factures'!$H:$H))</f>
        <v/>
      </c>
      <c r="I32" s="6">
        <f>IF(A32="","",F32+G32-H32)</f>
        <v/>
      </c>
      <c r="J32" s="5" t="n"/>
      <c r="K32" s="7" t="n"/>
      <c r="L32" s="7" t="n"/>
      <c r="M32" s="8" t="n"/>
      <c r="N32" s="9">
        <f>IF(A32="","",I32*K32)</f>
        <v/>
      </c>
      <c r="O32" s="10">
        <f>IF(A32="","",IF(I32&lt;=J32,"À réapprovisionner","OK"))</f>
        <v/>
      </c>
    </row>
    <row r="33">
      <c r="A33" s="3" t="n"/>
      <c r="B33" s="4" t="n"/>
      <c r="C33" s="3" t="n"/>
      <c r="D33" s="4" t="n"/>
      <c r="E33" s="4" t="n"/>
      <c r="F33" s="5" t="n"/>
      <c r="G33" s="5" t="n"/>
      <c r="H33" s="12">
        <f>IF(A33="","",SUMIF('Factures'!$F:$F,A33,'Factures'!$H:$H))</f>
        <v/>
      </c>
      <c r="I33" s="12">
        <f>IF(A33="","",F33+G33-H33)</f>
        <v/>
      </c>
      <c r="J33" s="5" t="n"/>
      <c r="K33" s="7" t="n"/>
      <c r="L33" s="7" t="n"/>
      <c r="M33" s="8" t="n"/>
      <c r="N33" s="13">
        <f>IF(A33="","",I33*K33)</f>
        <v/>
      </c>
      <c r="O33" s="14">
        <f>IF(A33="","",IF(I33&lt;=J33,"À réapprovisionner","OK"))</f>
        <v/>
      </c>
    </row>
    <row r="34">
      <c r="A34" s="3" t="n"/>
      <c r="B34" s="4" t="n"/>
      <c r="C34" s="3" t="n"/>
      <c r="D34" s="4" t="n"/>
      <c r="E34" s="4" t="n"/>
      <c r="F34" s="5" t="n"/>
      <c r="G34" s="5" t="n"/>
      <c r="H34" s="6">
        <f>IF(A34="","",SUMIF('Factures'!$F:$F,A34,'Factures'!$H:$H))</f>
        <v/>
      </c>
      <c r="I34" s="6">
        <f>IF(A34="","",F34+G34-H34)</f>
        <v/>
      </c>
      <c r="J34" s="5" t="n"/>
      <c r="K34" s="7" t="n"/>
      <c r="L34" s="7" t="n"/>
      <c r="M34" s="8" t="n"/>
      <c r="N34" s="9">
        <f>IF(A34="","",I34*K34)</f>
        <v/>
      </c>
      <c r="O34" s="10">
        <f>IF(A34="","",IF(I34&lt;=J34,"À réapprovisionner","OK"))</f>
        <v/>
      </c>
    </row>
    <row r="35">
      <c r="A35" s="3" t="n"/>
      <c r="B35" s="4" t="n"/>
      <c r="C35" s="3" t="n"/>
      <c r="D35" s="4" t="n"/>
      <c r="E35" s="4" t="n"/>
      <c r="F35" s="5" t="n"/>
      <c r="G35" s="5" t="n"/>
      <c r="H35" s="12">
        <f>IF(A35="","",SUMIF('Factures'!$F:$F,A35,'Factures'!$H:$H))</f>
        <v/>
      </c>
      <c r="I35" s="12">
        <f>IF(A35="","",F35+G35-H35)</f>
        <v/>
      </c>
      <c r="J35" s="5" t="n"/>
      <c r="K35" s="7" t="n"/>
      <c r="L35" s="7" t="n"/>
      <c r="M35" s="8" t="n"/>
      <c r="N35" s="13">
        <f>IF(A35="","",I35*K35)</f>
        <v/>
      </c>
      <c r="O35" s="14">
        <f>IF(A35="","",IF(I35&lt;=J35,"À réapprovisionner","OK"))</f>
        <v/>
      </c>
    </row>
    <row r="36">
      <c r="A36" s="3" t="n"/>
      <c r="B36" s="4" t="n"/>
      <c r="C36" s="3" t="n"/>
      <c r="D36" s="4" t="n"/>
      <c r="E36" s="4" t="n"/>
      <c r="F36" s="5" t="n"/>
      <c r="G36" s="5" t="n"/>
      <c r="H36" s="6">
        <f>IF(A36="","",SUMIF('Factures'!$F:$F,A36,'Factures'!$H:$H))</f>
        <v/>
      </c>
      <c r="I36" s="6">
        <f>IF(A36="","",F36+G36-H36)</f>
        <v/>
      </c>
      <c r="J36" s="5" t="n"/>
      <c r="K36" s="7" t="n"/>
      <c r="L36" s="7" t="n"/>
      <c r="M36" s="8" t="n"/>
      <c r="N36" s="9">
        <f>IF(A36="","",I36*K36)</f>
        <v/>
      </c>
      <c r="O36" s="10">
        <f>IF(A36="","",IF(I36&lt;=J36,"À réapprovisionner","OK"))</f>
        <v/>
      </c>
    </row>
    <row r="37">
      <c r="A37" s="3" t="n"/>
      <c r="B37" s="4" t="n"/>
      <c r="C37" s="3" t="n"/>
      <c r="D37" s="4" t="n"/>
      <c r="E37" s="4" t="n"/>
      <c r="F37" s="5" t="n"/>
      <c r="G37" s="5" t="n"/>
      <c r="H37" s="12">
        <f>IF(A37="","",SUMIF('Factures'!$F:$F,A37,'Factures'!$H:$H))</f>
        <v/>
      </c>
      <c r="I37" s="12">
        <f>IF(A37="","",F37+G37-H37)</f>
        <v/>
      </c>
      <c r="J37" s="5" t="n"/>
      <c r="K37" s="7" t="n"/>
      <c r="L37" s="7" t="n"/>
      <c r="M37" s="8" t="n"/>
      <c r="N37" s="13">
        <f>IF(A37="","",I37*K37)</f>
        <v/>
      </c>
      <c r="O37" s="14">
        <f>IF(A37="","",IF(I37&lt;=J37,"À réapprovisionner","OK"))</f>
        <v/>
      </c>
    </row>
    <row r="38">
      <c r="A38" s="3" t="n"/>
      <c r="B38" s="4" t="n"/>
      <c r="C38" s="3" t="n"/>
      <c r="D38" s="4" t="n"/>
      <c r="E38" s="4" t="n"/>
      <c r="F38" s="5" t="n"/>
      <c r="G38" s="5" t="n"/>
      <c r="H38" s="6">
        <f>IF(A38="","",SUMIF('Factures'!$F:$F,A38,'Factures'!$H:$H))</f>
        <v/>
      </c>
      <c r="I38" s="6">
        <f>IF(A38="","",F38+G38-H38)</f>
        <v/>
      </c>
      <c r="J38" s="5" t="n"/>
      <c r="K38" s="7" t="n"/>
      <c r="L38" s="7" t="n"/>
      <c r="M38" s="8" t="n"/>
      <c r="N38" s="9">
        <f>IF(A38="","",I38*K38)</f>
        <v/>
      </c>
      <c r="O38" s="10">
        <f>IF(A38="","",IF(I38&lt;=J38,"À réapprovisionner","OK"))</f>
        <v/>
      </c>
    </row>
    <row r="39">
      <c r="A39" s="3" t="n"/>
      <c r="B39" s="4" t="n"/>
      <c r="C39" s="3" t="n"/>
      <c r="D39" s="4" t="n"/>
      <c r="E39" s="4" t="n"/>
      <c r="F39" s="5" t="n"/>
      <c r="G39" s="5" t="n"/>
      <c r="H39" s="12">
        <f>IF(A39="","",SUMIF('Factures'!$F:$F,A39,'Factures'!$H:$H))</f>
        <v/>
      </c>
      <c r="I39" s="12">
        <f>IF(A39="","",F39+G39-H39)</f>
        <v/>
      </c>
      <c r="J39" s="5" t="n"/>
      <c r="K39" s="7" t="n"/>
      <c r="L39" s="7" t="n"/>
      <c r="M39" s="8" t="n"/>
      <c r="N39" s="13">
        <f>IF(A39="","",I39*K39)</f>
        <v/>
      </c>
      <c r="O39" s="14">
        <f>IF(A39="","",IF(I39&lt;=J39,"À réapprovisionner","OK"))</f>
        <v/>
      </c>
    </row>
    <row r="40">
      <c r="A40" s="3" t="n"/>
      <c r="B40" s="4" t="n"/>
      <c r="C40" s="3" t="n"/>
      <c r="D40" s="4" t="n"/>
      <c r="E40" s="4" t="n"/>
      <c r="F40" s="5" t="n"/>
      <c r="G40" s="5" t="n"/>
      <c r="H40" s="6">
        <f>IF(A40="","",SUMIF('Factures'!$F:$F,A40,'Factures'!$H:$H))</f>
        <v/>
      </c>
      <c r="I40" s="6">
        <f>IF(A40="","",F40+G40-H40)</f>
        <v/>
      </c>
      <c r="J40" s="5" t="n"/>
      <c r="K40" s="7" t="n"/>
      <c r="L40" s="7" t="n"/>
      <c r="M40" s="8" t="n"/>
      <c r="N40" s="9">
        <f>IF(A40="","",I40*K40)</f>
        <v/>
      </c>
      <c r="O40" s="10">
        <f>IF(A40="","",IF(I40&lt;=J40,"À réapprovisionner","OK"))</f>
        <v/>
      </c>
    </row>
    <row r="41">
      <c r="A41" s="3" t="n"/>
      <c r="B41" s="4" t="n"/>
      <c r="C41" s="3" t="n"/>
      <c r="D41" s="4" t="n"/>
      <c r="E41" s="4" t="n"/>
      <c r="F41" s="5" t="n"/>
      <c r="G41" s="5" t="n"/>
      <c r="H41" s="12">
        <f>IF(A41="","",SUMIF('Factures'!$F:$F,A41,'Factures'!$H:$H))</f>
        <v/>
      </c>
      <c r="I41" s="12">
        <f>IF(A41="","",F41+G41-H41)</f>
        <v/>
      </c>
      <c r="J41" s="5" t="n"/>
      <c r="K41" s="7" t="n"/>
      <c r="L41" s="7" t="n"/>
      <c r="M41" s="8" t="n"/>
      <c r="N41" s="13">
        <f>IF(A41="","",I41*K41)</f>
        <v/>
      </c>
      <c r="O41" s="14">
        <f>IF(A41="","",IF(I41&lt;=J41,"À réapprovisionner","OK"))</f>
        <v/>
      </c>
    </row>
    <row r="42">
      <c r="A42" s="3" t="n"/>
      <c r="B42" s="4" t="n"/>
      <c r="C42" s="3" t="n"/>
      <c r="D42" s="4" t="n"/>
      <c r="E42" s="4" t="n"/>
      <c r="F42" s="5" t="n"/>
      <c r="G42" s="5" t="n"/>
      <c r="H42" s="6">
        <f>IF(A42="","",SUMIF('Factures'!$F:$F,A42,'Factures'!$H:$H))</f>
        <v/>
      </c>
      <c r="I42" s="6">
        <f>IF(A42="","",F42+G42-H42)</f>
        <v/>
      </c>
      <c r="J42" s="5" t="n"/>
      <c r="K42" s="7" t="n"/>
      <c r="L42" s="7" t="n"/>
      <c r="M42" s="8" t="n"/>
      <c r="N42" s="9">
        <f>IF(A42="","",I42*K42)</f>
        <v/>
      </c>
      <c r="O42" s="10">
        <f>IF(A42="","",IF(I42&lt;=J42,"À réapprovisionner","OK"))</f>
        <v/>
      </c>
    </row>
    <row r="43">
      <c r="A43" s="3" t="n"/>
      <c r="B43" s="4" t="n"/>
      <c r="C43" s="3" t="n"/>
      <c r="D43" s="4" t="n"/>
      <c r="E43" s="4" t="n"/>
      <c r="F43" s="5" t="n"/>
      <c r="G43" s="5" t="n"/>
      <c r="H43" s="12">
        <f>IF(A43="","",SUMIF('Factures'!$F:$F,A43,'Factures'!$H:$H))</f>
        <v/>
      </c>
      <c r="I43" s="12">
        <f>IF(A43="","",F43+G43-H43)</f>
        <v/>
      </c>
      <c r="J43" s="5" t="n"/>
      <c r="K43" s="7" t="n"/>
      <c r="L43" s="7" t="n"/>
      <c r="M43" s="8" t="n"/>
      <c r="N43" s="13">
        <f>IF(A43="","",I43*K43)</f>
        <v/>
      </c>
      <c r="O43" s="14">
        <f>IF(A43="","",IF(I43&lt;=J43,"À réapprovisionner","OK"))</f>
        <v/>
      </c>
    </row>
    <row r="44">
      <c r="A44" s="3" t="n"/>
      <c r="B44" s="4" t="n"/>
      <c r="C44" s="3" t="n"/>
      <c r="D44" s="4" t="n"/>
      <c r="E44" s="4" t="n"/>
      <c r="F44" s="5" t="n"/>
      <c r="G44" s="5" t="n"/>
      <c r="H44" s="6">
        <f>IF(A44="","",SUMIF('Factures'!$F:$F,A44,'Factures'!$H:$H))</f>
        <v/>
      </c>
      <c r="I44" s="6">
        <f>IF(A44="","",F44+G44-H44)</f>
        <v/>
      </c>
      <c r="J44" s="5" t="n"/>
      <c r="K44" s="7" t="n"/>
      <c r="L44" s="7" t="n"/>
      <c r="M44" s="8" t="n"/>
      <c r="N44" s="9">
        <f>IF(A44="","",I44*K44)</f>
        <v/>
      </c>
      <c r="O44" s="10">
        <f>IF(A44="","",IF(I44&lt;=J44,"À réapprovisionner","OK"))</f>
        <v/>
      </c>
    </row>
    <row r="45">
      <c r="A45" s="3" t="n"/>
      <c r="B45" s="4" t="n"/>
      <c r="C45" s="3" t="n"/>
      <c r="D45" s="4" t="n"/>
      <c r="E45" s="4" t="n"/>
      <c r="F45" s="5" t="n"/>
      <c r="G45" s="5" t="n"/>
      <c r="H45" s="12">
        <f>IF(A45="","",SUMIF('Factures'!$F:$F,A45,'Factures'!$H:$H))</f>
        <v/>
      </c>
      <c r="I45" s="12">
        <f>IF(A45="","",F45+G45-H45)</f>
        <v/>
      </c>
      <c r="J45" s="5" t="n"/>
      <c r="K45" s="7" t="n"/>
      <c r="L45" s="7" t="n"/>
      <c r="M45" s="8" t="n"/>
      <c r="N45" s="13">
        <f>IF(A45="","",I45*K45)</f>
        <v/>
      </c>
      <c r="O45" s="14">
        <f>IF(A45="","",IF(I45&lt;=J45,"À réapprovisionner","OK"))</f>
        <v/>
      </c>
    </row>
    <row r="46">
      <c r="A46" s="3" t="n"/>
      <c r="B46" s="4" t="n"/>
      <c r="C46" s="3" t="n"/>
      <c r="D46" s="4" t="n"/>
      <c r="E46" s="4" t="n"/>
      <c r="F46" s="5" t="n"/>
      <c r="G46" s="5" t="n"/>
      <c r="H46" s="6">
        <f>IF(A46="","",SUMIF('Factures'!$F:$F,A46,'Factures'!$H:$H))</f>
        <v/>
      </c>
      <c r="I46" s="6">
        <f>IF(A46="","",F46+G46-H46)</f>
        <v/>
      </c>
      <c r="J46" s="5" t="n"/>
      <c r="K46" s="7" t="n"/>
      <c r="L46" s="7" t="n"/>
      <c r="M46" s="8" t="n"/>
      <c r="N46" s="9">
        <f>IF(A46="","",I46*K46)</f>
        <v/>
      </c>
      <c r="O46" s="10">
        <f>IF(A46="","",IF(I46&lt;=J46,"À réapprovisionner","OK"))</f>
        <v/>
      </c>
    </row>
    <row r="47">
      <c r="A47" s="3" t="n"/>
      <c r="B47" s="4" t="n"/>
      <c r="C47" s="3" t="n"/>
      <c r="D47" s="4" t="n"/>
      <c r="E47" s="4" t="n"/>
      <c r="F47" s="5" t="n"/>
      <c r="G47" s="5" t="n"/>
      <c r="H47" s="12">
        <f>IF(A47="","",SUMIF('Factures'!$F:$F,A47,'Factures'!$H:$H))</f>
        <v/>
      </c>
      <c r="I47" s="12">
        <f>IF(A47="","",F47+G47-H47)</f>
        <v/>
      </c>
      <c r="J47" s="5" t="n"/>
      <c r="K47" s="7" t="n"/>
      <c r="L47" s="7" t="n"/>
      <c r="M47" s="8" t="n"/>
      <c r="N47" s="13">
        <f>IF(A47="","",I47*K47)</f>
        <v/>
      </c>
      <c r="O47" s="14">
        <f>IF(A47="","",IF(I47&lt;=J47,"À réapprovisionner","OK"))</f>
        <v/>
      </c>
    </row>
    <row r="48">
      <c r="A48" s="3" t="n"/>
      <c r="B48" s="4" t="n"/>
      <c r="C48" s="3" t="n"/>
      <c r="D48" s="4" t="n"/>
      <c r="E48" s="4" t="n"/>
      <c r="F48" s="5" t="n"/>
      <c r="G48" s="5" t="n"/>
      <c r="H48" s="6">
        <f>IF(A48="","",SUMIF('Factures'!$F:$F,A48,'Factures'!$H:$H))</f>
        <v/>
      </c>
      <c r="I48" s="6">
        <f>IF(A48="","",F48+G48-H48)</f>
        <v/>
      </c>
      <c r="J48" s="5" t="n"/>
      <c r="K48" s="7" t="n"/>
      <c r="L48" s="7" t="n"/>
      <c r="M48" s="8" t="n"/>
      <c r="N48" s="9">
        <f>IF(A48="","",I48*K48)</f>
        <v/>
      </c>
      <c r="O48" s="10">
        <f>IF(A48="","",IF(I48&lt;=J48,"À réapprovisionner","OK"))</f>
        <v/>
      </c>
    </row>
    <row r="49">
      <c r="A49" s="3" t="n"/>
      <c r="B49" s="4" t="n"/>
      <c r="C49" s="3" t="n"/>
      <c r="D49" s="4" t="n"/>
      <c r="E49" s="4" t="n"/>
      <c r="F49" s="5" t="n"/>
      <c r="G49" s="5" t="n"/>
      <c r="H49" s="12">
        <f>IF(A49="","",SUMIF('Factures'!$F:$F,A49,'Factures'!$H:$H))</f>
        <v/>
      </c>
      <c r="I49" s="12">
        <f>IF(A49="","",F49+G49-H49)</f>
        <v/>
      </c>
      <c r="J49" s="5" t="n"/>
      <c r="K49" s="7" t="n"/>
      <c r="L49" s="7" t="n"/>
      <c r="M49" s="8" t="n"/>
      <c r="N49" s="13">
        <f>IF(A49="","",I49*K49)</f>
        <v/>
      </c>
      <c r="O49" s="14">
        <f>IF(A49="","",IF(I49&lt;=J49,"À réapprovisionner","OK"))</f>
        <v/>
      </c>
    </row>
    <row r="50">
      <c r="A50" s="3" t="n"/>
      <c r="B50" s="4" t="n"/>
      <c r="C50" s="3" t="n"/>
      <c r="D50" s="4" t="n"/>
      <c r="E50" s="4" t="n"/>
      <c r="F50" s="5" t="n"/>
      <c r="G50" s="5" t="n"/>
      <c r="H50" s="6">
        <f>IF(A50="","",SUMIF('Factures'!$F:$F,A50,'Factures'!$H:$H))</f>
        <v/>
      </c>
      <c r="I50" s="6">
        <f>IF(A50="","",F50+G50-H50)</f>
        <v/>
      </c>
      <c r="J50" s="5" t="n"/>
      <c r="K50" s="7" t="n"/>
      <c r="L50" s="7" t="n"/>
      <c r="M50" s="8" t="n"/>
      <c r="N50" s="9">
        <f>IF(A50="","",I50*K50)</f>
        <v/>
      </c>
      <c r="O50" s="10">
        <f>IF(A50="","",IF(I50&lt;=J50,"À réapprovisionner","OK"))</f>
        <v/>
      </c>
    </row>
    <row r="51">
      <c r="A51" s="3" t="n"/>
      <c r="B51" s="4" t="n"/>
      <c r="C51" s="3" t="n"/>
      <c r="D51" s="4" t="n"/>
      <c r="E51" s="4" t="n"/>
      <c r="F51" s="5" t="n"/>
      <c r="G51" s="5" t="n"/>
      <c r="H51" s="12">
        <f>IF(A51="","",SUMIF('Factures'!$F:$F,A51,'Factures'!$H:$H))</f>
        <v/>
      </c>
      <c r="I51" s="12">
        <f>IF(A51="","",F51+G51-H51)</f>
        <v/>
      </c>
      <c r="J51" s="5" t="n"/>
      <c r="K51" s="7" t="n"/>
      <c r="L51" s="7" t="n"/>
      <c r="M51" s="8" t="n"/>
      <c r="N51" s="13">
        <f>IF(A51="","",I51*K51)</f>
        <v/>
      </c>
      <c r="O51" s="14">
        <f>IF(A51="","",IF(I51&lt;=J51,"À réapprovisionner","OK"))</f>
        <v/>
      </c>
    </row>
    <row r="52">
      <c r="A52" s="3" t="n"/>
      <c r="B52" s="4" t="n"/>
      <c r="C52" s="3" t="n"/>
      <c r="D52" s="4" t="n"/>
      <c r="E52" s="4" t="n"/>
      <c r="F52" s="5" t="n"/>
      <c r="G52" s="5" t="n"/>
      <c r="H52" s="6">
        <f>IF(A52="","",SUMIF('Factures'!$F:$F,A52,'Factures'!$H:$H))</f>
        <v/>
      </c>
      <c r="I52" s="6">
        <f>IF(A52="","",F52+G52-H52)</f>
        <v/>
      </c>
      <c r="J52" s="5" t="n"/>
      <c r="K52" s="7" t="n"/>
      <c r="L52" s="7" t="n"/>
      <c r="M52" s="8" t="n"/>
      <c r="N52" s="9">
        <f>IF(A52="","",I52*K52)</f>
        <v/>
      </c>
      <c r="O52" s="10">
        <f>IF(A52="","",IF(I52&lt;=J52,"À réapprovisionner","OK"))</f>
        <v/>
      </c>
    </row>
    <row r="53">
      <c r="A53" s="3" t="n"/>
      <c r="B53" s="4" t="n"/>
      <c r="C53" s="3" t="n"/>
      <c r="D53" s="4" t="n"/>
      <c r="E53" s="4" t="n"/>
      <c r="F53" s="5" t="n"/>
      <c r="G53" s="5" t="n"/>
      <c r="H53" s="12">
        <f>IF(A53="","",SUMIF('Factures'!$F:$F,A53,'Factures'!$H:$H))</f>
        <v/>
      </c>
      <c r="I53" s="12">
        <f>IF(A53="","",F53+G53-H53)</f>
        <v/>
      </c>
      <c r="J53" s="5" t="n"/>
      <c r="K53" s="7" t="n"/>
      <c r="L53" s="7" t="n"/>
      <c r="M53" s="8" t="n"/>
      <c r="N53" s="13">
        <f>IF(A53="","",I53*K53)</f>
        <v/>
      </c>
      <c r="O53" s="14">
        <f>IF(A53="","",IF(I53&lt;=J53,"À réapprovisionner","OK"))</f>
        <v/>
      </c>
    </row>
    <row r="54">
      <c r="A54" s="3" t="n"/>
      <c r="B54" s="4" t="n"/>
      <c r="C54" s="3" t="n"/>
      <c r="D54" s="4" t="n"/>
      <c r="E54" s="4" t="n"/>
      <c r="F54" s="5" t="n"/>
      <c r="G54" s="5" t="n"/>
      <c r="H54" s="6">
        <f>IF(A54="","",SUMIF('Factures'!$F:$F,A54,'Factures'!$H:$H))</f>
        <v/>
      </c>
      <c r="I54" s="6">
        <f>IF(A54="","",F54+G54-H54)</f>
        <v/>
      </c>
      <c r="J54" s="5" t="n"/>
      <c r="K54" s="7" t="n"/>
      <c r="L54" s="7" t="n"/>
      <c r="M54" s="8" t="n"/>
      <c r="N54" s="9">
        <f>IF(A54="","",I54*K54)</f>
        <v/>
      </c>
      <c r="O54" s="10">
        <f>IF(A54="","",IF(I54&lt;=J54,"À réapprovisionner","OK"))</f>
        <v/>
      </c>
    </row>
    <row r="55">
      <c r="A55" s="3" t="n"/>
      <c r="B55" s="4" t="n"/>
      <c r="C55" s="3" t="n"/>
      <c r="D55" s="4" t="n"/>
      <c r="E55" s="4" t="n"/>
      <c r="F55" s="5" t="n"/>
      <c r="G55" s="5" t="n"/>
      <c r="H55" s="12">
        <f>IF(A55="","",SUMIF('Factures'!$F:$F,A55,'Factures'!$H:$H))</f>
        <v/>
      </c>
      <c r="I55" s="12">
        <f>IF(A55="","",F55+G55-H55)</f>
        <v/>
      </c>
      <c r="J55" s="5" t="n"/>
      <c r="K55" s="7" t="n"/>
      <c r="L55" s="7" t="n"/>
      <c r="M55" s="8" t="n"/>
      <c r="N55" s="13">
        <f>IF(A55="","",I55*K55)</f>
        <v/>
      </c>
      <c r="O55" s="14">
        <f>IF(A55="","",IF(I55&lt;=J55,"À réapprovisionner","OK"))</f>
        <v/>
      </c>
    </row>
    <row r="56">
      <c r="A56" s="3" t="n"/>
      <c r="B56" s="4" t="n"/>
      <c r="C56" s="3" t="n"/>
      <c r="D56" s="4" t="n"/>
      <c r="E56" s="4" t="n"/>
      <c r="F56" s="5" t="n"/>
      <c r="G56" s="5" t="n"/>
      <c r="H56" s="6">
        <f>IF(A56="","",SUMIF('Factures'!$F:$F,A56,'Factures'!$H:$H))</f>
        <v/>
      </c>
      <c r="I56" s="6">
        <f>IF(A56="","",F56+G56-H56)</f>
        <v/>
      </c>
      <c r="J56" s="5" t="n"/>
      <c r="K56" s="7" t="n"/>
      <c r="L56" s="7" t="n"/>
      <c r="M56" s="8" t="n"/>
      <c r="N56" s="9">
        <f>IF(A56="","",I56*K56)</f>
        <v/>
      </c>
      <c r="O56" s="10">
        <f>IF(A56="","",IF(I56&lt;=J56,"À réapprovisionner","OK"))</f>
        <v/>
      </c>
    </row>
    <row r="57">
      <c r="A57" s="3" t="n"/>
      <c r="B57" s="4" t="n"/>
      <c r="C57" s="3" t="n"/>
      <c r="D57" s="4" t="n"/>
      <c r="E57" s="4" t="n"/>
      <c r="F57" s="5" t="n"/>
      <c r="G57" s="5" t="n"/>
      <c r="H57" s="12">
        <f>IF(A57="","",SUMIF('Factures'!$F:$F,A57,'Factures'!$H:$H))</f>
        <v/>
      </c>
      <c r="I57" s="12">
        <f>IF(A57="","",F57+G57-H57)</f>
        <v/>
      </c>
      <c r="J57" s="5" t="n"/>
      <c r="K57" s="7" t="n"/>
      <c r="L57" s="7" t="n"/>
      <c r="M57" s="8" t="n"/>
      <c r="N57" s="13">
        <f>IF(A57="","",I57*K57)</f>
        <v/>
      </c>
      <c r="O57" s="14">
        <f>IF(A57="","",IF(I57&lt;=J57,"À réapprovisionner","OK"))</f>
        <v/>
      </c>
    </row>
    <row r="58">
      <c r="A58" s="3" t="n"/>
      <c r="B58" s="4" t="n"/>
      <c r="C58" s="3" t="n"/>
      <c r="D58" s="4" t="n"/>
      <c r="E58" s="4" t="n"/>
      <c r="F58" s="5" t="n"/>
      <c r="G58" s="5" t="n"/>
      <c r="H58" s="6">
        <f>IF(A58="","",SUMIF('Factures'!$F:$F,A58,'Factures'!$H:$H))</f>
        <v/>
      </c>
      <c r="I58" s="6">
        <f>IF(A58="","",F58+G58-H58)</f>
        <v/>
      </c>
      <c r="J58" s="5" t="n"/>
      <c r="K58" s="7" t="n"/>
      <c r="L58" s="7" t="n"/>
      <c r="M58" s="8" t="n"/>
      <c r="N58" s="9">
        <f>IF(A58="","",I58*K58)</f>
        <v/>
      </c>
      <c r="O58" s="10">
        <f>IF(A58="","",IF(I58&lt;=J58,"À réapprovisionner","OK"))</f>
        <v/>
      </c>
    </row>
    <row r="59">
      <c r="A59" s="3" t="n"/>
      <c r="B59" s="4" t="n"/>
      <c r="C59" s="3" t="n"/>
      <c r="D59" s="4" t="n"/>
      <c r="E59" s="4" t="n"/>
      <c r="F59" s="5" t="n"/>
      <c r="G59" s="5" t="n"/>
      <c r="H59" s="12">
        <f>IF(A59="","",SUMIF('Factures'!$F:$F,A59,'Factures'!$H:$H))</f>
        <v/>
      </c>
      <c r="I59" s="12">
        <f>IF(A59="","",F59+G59-H59)</f>
        <v/>
      </c>
      <c r="J59" s="5" t="n"/>
      <c r="K59" s="7" t="n"/>
      <c r="L59" s="7" t="n"/>
      <c r="M59" s="8" t="n"/>
      <c r="N59" s="13">
        <f>IF(A59="","",I59*K59)</f>
        <v/>
      </c>
      <c r="O59" s="14">
        <f>IF(A59="","",IF(I59&lt;=J59,"À réapprovisionner","OK"))</f>
        <v/>
      </c>
    </row>
    <row r="60">
      <c r="A60" s="3" t="n"/>
      <c r="B60" s="4" t="n"/>
      <c r="C60" s="3" t="n"/>
      <c r="D60" s="4" t="n"/>
      <c r="E60" s="4" t="n"/>
      <c r="F60" s="5" t="n"/>
      <c r="G60" s="5" t="n"/>
      <c r="H60" s="6">
        <f>IF(A60="","",SUMIF('Factures'!$F:$F,A60,'Factures'!$H:$H))</f>
        <v/>
      </c>
      <c r="I60" s="6">
        <f>IF(A60="","",F60+G60-H60)</f>
        <v/>
      </c>
      <c r="J60" s="5" t="n"/>
      <c r="K60" s="7" t="n"/>
      <c r="L60" s="7" t="n"/>
      <c r="M60" s="8" t="n"/>
      <c r="N60" s="9">
        <f>IF(A60="","",I60*K60)</f>
        <v/>
      </c>
      <c r="O60" s="10">
        <f>IF(A60="","",IF(I60&lt;=J60,"À réapprovisionner","OK"))</f>
        <v/>
      </c>
    </row>
    <row r="61">
      <c r="A61" s="3" t="n"/>
      <c r="B61" s="4" t="n"/>
      <c r="C61" s="3" t="n"/>
      <c r="D61" s="4" t="n"/>
      <c r="E61" s="4" t="n"/>
      <c r="F61" s="5" t="n"/>
      <c r="G61" s="5" t="n"/>
      <c r="H61" s="12">
        <f>IF(A61="","",SUMIF('Factures'!$F:$F,A61,'Factures'!$H:$H))</f>
        <v/>
      </c>
      <c r="I61" s="12">
        <f>IF(A61="","",F61+G61-H61)</f>
        <v/>
      </c>
      <c r="J61" s="5" t="n"/>
      <c r="K61" s="7" t="n"/>
      <c r="L61" s="7" t="n"/>
      <c r="M61" s="8" t="n"/>
      <c r="N61" s="13">
        <f>IF(A61="","",I61*K61)</f>
        <v/>
      </c>
      <c r="O61" s="14">
        <f>IF(A61="","",IF(I61&lt;=J61,"À réapprovisionner","OK"))</f>
        <v/>
      </c>
    </row>
    <row r="62">
      <c r="A62" s="3" t="n"/>
      <c r="B62" s="4" t="n"/>
      <c r="C62" s="3" t="n"/>
      <c r="D62" s="4" t="n"/>
      <c r="E62" s="4" t="n"/>
      <c r="F62" s="5" t="n"/>
      <c r="G62" s="5" t="n"/>
      <c r="H62" s="6">
        <f>IF(A62="","",SUMIF('Factures'!$F:$F,A62,'Factures'!$H:$H))</f>
        <v/>
      </c>
      <c r="I62" s="6">
        <f>IF(A62="","",F62+G62-H62)</f>
        <v/>
      </c>
      <c r="J62" s="5" t="n"/>
      <c r="K62" s="7" t="n"/>
      <c r="L62" s="7" t="n"/>
      <c r="M62" s="8" t="n"/>
      <c r="N62" s="9">
        <f>IF(A62="","",I62*K62)</f>
        <v/>
      </c>
      <c r="O62" s="10">
        <f>IF(A62="","",IF(I62&lt;=J62,"À réapprovisionner","OK"))</f>
        <v/>
      </c>
    </row>
    <row r="63">
      <c r="A63" s="3" t="n"/>
      <c r="B63" s="4" t="n"/>
      <c r="C63" s="3" t="n"/>
      <c r="D63" s="4" t="n"/>
      <c r="E63" s="4" t="n"/>
      <c r="F63" s="5" t="n"/>
      <c r="G63" s="5" t="n"/>
      <c r="H63" s="12">
        <f>IF(A63="","",SUMIF('Factures'!$F:$F,A63,'Factures'!$H:$H))</f>
        <v/>
      </c>
      <c r="I63" s="12">
        <f>IF(A63="","",F63+G63-H63)</f>
        <v/>
      </c>
      <c r="J63" s="5" t="n"/>
      <c r="K63" s="7" t="n"/>
      <c r="L63" s="7" t="n"/>
      <c r="M63" s="8" t="n"/>
      <c r="N63" s="13">
        <f>IF(A63="","",I63*K63)</f>
        <v/>
      </c>
      <c r="O63" s="14">
        <f>IF(A63="","",IF(I63&lt;=J63,"À réapprovisionner","OK"))</f>
        <v/>
      </c>
    </row>
    <row r="64">
      <c r="A64" s="3" t="n"/>
      <c r="B64" s="4" t="n"/>
      <c r="C64" s="3" t="n"/>
      <c r="D64" s="4" t="n"/>
      <c r="E64" s="4" t="n"/>
      <c r="F64" s="5" t="n"/>
      <c r="G64" s="5" t="n"/>
      <c r="H64" s="6">
        <f>IF(A64="","",SUMIF('Factures'!$F:$F,A64,'Factures'!$H:$H))</f>
        <v/>
      </c>
      <c r="I64" s="6">
        <f>IF(A64="","",F64+G64-H64)</f>
        <v/>
      </c>
      <c r="J64" s="5" t="n"/>
      <c r="K64" s="7" t="n"/>
      <c r="L64" s="7" t="n"/>
      <c r="M64" s="8" t="n"/>
      <c r="N64" s="9">
        <f>IF(A64="","",I64*K64)</f>
        <v/>
      </c>
      <c r="O64" s="10">
        <f>IF(A64="","",IF(I64&lt;=J64,"À réapprovisionner","OK"))</f>
        <v/>
      </c>
    </row>
    <row r="65">
      <c r="A65" s="3" t="n"/>
      <c r="B65" s="4" t="n"/>
      <c r="C65" s="3" t="n"/>
      <c r="D65" s="4" t="n"/>
      <c r="E65" s="4" t="n"/>
      <c r="F65" s="5" t="n"/>
      <c r="G65" s="5" t="n"/>
      <c r="H65" s="12">
        <f>IF(A65="","",SUMIF('Factures'!$F:$F,A65,'Factures'!$H:$H))</f>
        <v/>
      </c>
      <c r="I65" s="12">
        <f>IF(A65="","",F65+G65-H65)</f>
        <v/>
      </c>
      <c r="J65" s="5" t="n"/>
      <c r="K65" s="7" t="n"/>
      <c r="L65" s="7" t="n"/>
      <c r="M65" s="8" t="n"/>
      <c r="N65" s="13">
        <f>IF(A65="","",I65*K65)</f>
        <v/>
      </c>
      <c r="O65" s="14">
        <f>IF(A65="","",IF(I65&lt;=J65,"À réapprovisionner","OK"))</f>
        <v/>
      </c>
    </row>
    <row r="66">
      <c r="A66" s="3" t="n"/>
      <c r="B66" s="4" t="n"/>
      <c r="C66" s="3" t="n"/>
      <c r="D66" s="4" t="n"/>
      <c r="E66" s="4" t="n"/>
      <c r="F66" s="5" t="n"/>
      <c r="G66" s="5" t="n"/>
      <c r="H66" s="6">
        <f>IF(A66="","",SUMIF('Factures'!$F:$F,A66,'Factures'!$H:$H))</f>
        <v/>
      </c>
      <c r="I66" s="6">
        <f>IF(A66="","",F66+G66-H66)</f>
        <v/>
      </c>
      <c r="J66" s="5" t="n"/>
      <c r="K66" s="7" t="n"/>
      <c r="L66" s="7" t="n"/>
      <c r="M66" s="8" t="n"/>
      <c r="N66" s="9">
        <f>IF(A66="","",I66*K66)</f>
        <v/>
      </c>
      <c r="O66" s="10">
        <f>IF(A66="","",IF(I66&lt;=J66,"À réapprovisionner","OK"))</f>
        <v/>
      </c>
    </row>
    <row r="67">
      <c r="A67" s="3" t="n"/>
      <c r="B67" s="4" t="n"/>
      <c r="C67" s="3" t="n"/>
      <c r="D67" s="4" t="n"/>
      <c r="E67" s="4" t="n"/>
      <c r="F67" s="5" t="n"/>
      <c r="G67" s="5" t="n"/>
      <c r="H67" s="12">
        <f>IF(A67="","",SUMIF('Factures'!$F:$F,A67,'Factures'!$H:$H))</f>
        <v/>
      </c>
      <c r="I67" s="12">
        <f>IF(A67="","",F67+G67-H67)</f>
        <v/>
      </c>
      <c r="J67" s="5" t="n"/>
      <c r="K67" s="7" t="n"/>
      <c r="L67" s="7" t="n"/>
      <c r="M67" s="8" t="n"/>
      <c r="N67" s="13">
        <f>IF(A67="","",I67*K67)</f>
        <v/>
      </c>
      <c r="O67" s="14">
        <f>IF(A67="","",IF(I67&lt;=J67,"À réapprovisionner","OK"))</f>
        <v/>
      </c>
    </row>
    <row r="68">
      <c r="A68" s="3" t="n"/>
      <c r="B68" s="4" t="n"/>
      <c r="C68" s="3" t="n"/>
      <c r="D68" s="4" t="n"/>
      <c r="E68" s="4" t="n"/>
      <c r="F68" s="5" t="n"/>
      <c r="G68" s="5" t="n"/>
      <c r="H68" s="6">
        <f>IF(A68="","",SUMIF('Factures'!$F:$F,A68,'Factures'!$H:$H))</f>
        <v/>
      </c>
      <c r="I68" s="6">
        <f>IF(A68="","",F68+G68-H68)</f>
        <v/>
      </c>
      <c r="J68" s="5" t="n"/>
      <c r="K68" s="7" t="n"/>
      <c r="L68" s="7" t="n"/>
      <c r="M68" s="8" t="n"/>
      <c r="N68" s="9">
        <f>IF(A68="","",I68*K68)</f>
        <v/>
      </c>
      <c r="O68" s="10">
        <f>IF(A68="","",IF(I68&lt;=J68,"À réapprovisionner","OK"))</f>
        <v/>
      </c>
    </row>
    <row r="69">
      <c r="A69" s="3" t="n"/>
      <c r="B69" s="4" t="n"/>
      <c r="C69" s="3" t="n"/>
      <c r="D69" s="4" t="n"/>
      <c r="E69" s="4" t="n"/>
      <c r="F69" s="5" t="n"/>
      <c r="G69" s="5" t="n"/>
      <c r="H69" s="12">
        <f>IF(A69="","",SUMIF('Factures'!$F:$F,A69,'Factures'!$H:$H))</f>
        <v/>
      </c>
      <c r="I69" s="12">
        <f>IF(A69="","",F69+G69-H69)</f>
        <v/>
      </c>
      <c r="J69" s="5" t="n"/>
      <c r="K69" s="7" t="n"/>
      <c r="L69" s="7" t="n"/>
      <c r="M69" s="8" t="n"/>
      <c r="N69" s="13">
        <f>IF(A69="","",I69*K69)</f>
        <v/>
      </c>
      <c r="O69" s="14">
        <f>IF(A69="","",IF(I69&lt;=J69,"À réapprovisionner","OK"))</f>
        <v/>
      </c>
    </row>
    <row r="70">
      <c r="A70" s="3" t="n"/>
      <c r="B70" s="4" t="n"/>
      <c r="C70" s="3" t="n"/>
      <c r="D70" s="4" t="n"/>
      <c r="E70" s="4" t="n"/>
      <c r="F70" s="5" t="n"/>
      <c r="G70" s="5" t="n"/>
      <c r="H70" s="6">
        <f>IF(A70="","",SUMIF('Factures'!$F:$F,A70,'Factures'!$H:$H))</f>
        <v/>
      </c>
      <c r="I70" s="6">
        <f>IF(A70="","",F70+G70-H70)</f>
        <v/>
      </c>
      <c r="J70" s="5" t="n"/>
      <c r="K70" s="7" t="n"/>
      <c r="L70" s="7" t="n"/>
      <c r="M70" s="8" t="n"/>
      <c r="N70" s="9">
        <f>IF(A70="","",I70*K70)</f>
        <v/>
      </c>
      <c r="O70" s="10">
        <f>IF(A70="","",IF(I70&lt;=J70,"À réapprovisionner","OK"))</f>
        <v/>
      </c>
    </row>
    <row r="71">
      <c r="A71" s="3" t="n"/>
      <c r="B71" s="4" t="n"/>
      <c r="C71" s="3" t="n"/>
      <c r="D71" s="4" t="n"/>
      <c r="E71" s="4" t="n"/>
      <c r="F71" s="5" t="n"/>
      <c r="G71" s="5" t="n"/>
      <c r="H71" s="12">
        <f>IF(A71="","",SUMIF('Factures'!$F:$F,A71,'Factures'!$H:$H))</f>
        <v/>
      </c>
      <c r="I71" s="12">
        <f>IF(A71="","",F71+G71-H71)</f>
        <v/>
      </c>
      <c r="J71" s="5" t="n"/>
      <c r="K71" s="7" t="n"/>
      <c r="L71" s="7" t="n"/>
      <c r="M71" s="8" t="n"/>
      <c r="N71" s="13">
        <f>IF(A71="","",I71*K71)</f>
        <v/>
      </c>
      <c r="O71" s="14">
        <f>IF(A71="","",IF(I71&lt;=J71,"À réapprovisionner","OK"))</f>
        <v/>
      </c>
    </row>
    <row r="72">
      <c r="A72" s="3" t="n"/>
      <c r="B72" s="4" t="n"/>
      <c r="C72" s="3" t="n"/>
      <c r="D72" s="4" t="n"/>
      <c r="E72" s="4" t="n"/>
      <c r="F72" s="5" t="n"/>
      <c r="G72" s="5" t="n"/>
      <c r="H72" s="6">
        <f>IF(A72="","",SUMIF('Factures'!$F:$F,A72,'Factures'!$H:$H))</f>
        <v/>
      </c>
      <c r="I72" s="6">
        <f>IF(A72="","",F72+G72-H72)</f>
        <v/>
      </c>
      <c r="J72" s="5" t="n"/>
      <c r="K72" s="7" t="n"/>
      <c r="L72" s="7" t="n"/>
      <c r="M72" s="8" t="n"/>
      <c r="N72" s="9">
        <f>IF(A72="","",I72*K72)</f>
        <v/>
      </c>
      <c r="O72" s="10">
        <f>IF(A72="","",IF(I72&lt;=J72,"À réapprovisionner","OK"))</f>
        <v/>
      </c>
    </row>
    <row r="73">
      <c r="A73" s="3" t="n"/>
      <c r="B73" s="4" t="n"/>
      <c r="C73" s="3" t="n"/>
      <c r="D73" s="4" t="n"/>
      <c r="E73" s="4" t="n"/>
      <c r="F73" s="5" t="n"/>
      <c r="G73" s="5" t="n"/>
      <c r="H73" s="12">
        <f>IF(A73="","",SUMIF('Factures'!$F:$F,A73,'Factures'!$H:$H))</f>
        <v/>
      </c>
      <c r="I73" s="12">
        <f>IF(A73="","",F73+G73-H73)</f>
        <v/>
      </c>
      <c r="J73" s="5" t="n"/>
      <c r="K73" s="7" t="n"/>
      <c r="L73" s="7" t="n"/>
      <c r="M73" s="8" t="n"/>
      <c r="N73" s="13">
        <f>IF(A73="","",I73*K73)</f>
        <v/>
      </c>
      <c r="O73" s="14">
        <f>IF(A73="","",IF(I73&lt;=J73,"À réapprovisionner","OK"))</f>
        <v/>
      </c>
    </row>
    <row r="74">
      <c r="A74" s="3" t="n"/>
      <c r="B74" s="4" t="n"/>
      <c r="C74" s="3" t="n"/>
      <c r="D74" s="4" t="n"/>
      <c r="E74" s="4" t="n"/>
      <c r="F74" s="5" t="n"/>
      <c r="G74" s="5" t="n"/>
      <c r="H74" s="6">
        <f>IF(A74="","",SUMIF('Factures'!$F:$F,A74,'Factures'!$H:$H))</f>
        <v/>
      </c>
      <c r="I74" s="6">
        <f>IF(A74="","",F74+G74-H74)</f>
        <v/>
      </c>
      <c r="J74" s="5" t="n"/>
      <c r="K74" s="7" t="n"/>
      <c r="L74" s="7" t="n"/>
      <c r="M74" s="8" t="n"/>
      <c r="N74" s="9">
        <f>IF(A74="","",I74*K74)</f>
        <v/>
      </c>
      <c r="O74" s="10">
        <f>IF(A74="","",IF(I74&lt;=J74,"À réapprovisionner","OK"))</f>
        <v/>
      </c>
    </row>
    <row r="75">
      <c r="A75" s="3" t="n"/>
      <c r="B75" s="4" t="n"/>
      <c r="C75" s="3" t="n"/>
      <c r="D75" s="4" t="n"/>
      <c r="E75" s="4" t="n"/>
      <c r="F75" s="5" t="n"/>
      <c r="G75" s="5" t="n"/>
      <c r="H75" s="12">
        <f>IF(A75="","",SUMIF('Factures'!$F:$F,A75,'Factures'!$H:$H))</f>
        <v/>
      </c>
      <c r="I75" s="12">
        <f>IF(A75="","",F75+G75-H75)</f>
        <v/>
      </c>
      <c r="J75" s="5" t="n"/>
      <c r="K75" s="7" t="n"/>
      <c r="L75" s="7" t="n"/>
      <c r="M75" s="8" t="n"/>
      <c r="N75" s="13">
        <f>IF(A75="","",I75*K75)</f>
        <v/>
      </c>
      <c r="O75" s="14">
        <f>IF(A75="","",IF(I75&lt;=J75,"À réapprovisionner","OK"))</f>
        <v/>
      </c>
    </row>
    <row r="76">
      <c r="A76" s="3" t="n"/>
      <c r="B76" s="4" t="n"/>
      <c r="C76" s="3" t="n"/>
      <c r="D76" s="4" t="n"/>
      <c r="E76" s="4" t="n"/>
      <c r="F76" s="5" t="n"/>
      <c r="G76" s="5" t="n"/>
      <c r="H76" s="6">
        <f>IF(A76="","",SUMIF('Factures'!$F:$F,A76,'Factures'!$H:$H))</f>
        <v/>
      </c>
      <c r="I76" s="6">
        <f>IF(A76="","",F76+G76-H76)</f>
        <v/>
      </c>
      <c r="J76" s="5" t="n"/>
      <c r="K76" s="7" t="n"/>
      <c r="L76" s="7" t="n"/>
      <c r="M76" s="8" t="n"/>
      <c r="N76" s="9">
        <f>IF(A76="","",I76*K76)</f>
        <v/>
      </c>
      <c r="O76" s="10">
        <f>IF(A76="","",IF(I76&lt;=J76,"À réapprovisionner","OK"))</f>
        <v/>
      </c>
    </row>
    <row r="77">
      <c r="A77" s="3" t="n"/>
      <c r="B77" s="4" t="n"/>
      <c r="C77" s="3" t="n"/>
      <c r="D77" s="4" t="n"/>
      <c r="E77" s="4" t="n"/>
      <c r="F77" s="5" t="n"/>
      <c r="G77" s="5" t="n"/>
      <c r="H77" s="12">
        <f>IF(A77="","",SUMIF('Factures'!$F:$F,A77,'Factures'!$H:$H))</f>
        <v/>
      </c>
      <c r="I77" s="12">
        <f>IF(A77="","",F77+G77-H77)</f>
        <v/>
      </c>
      <c r="J77" s="5" t="n"/>
      <c r="K77" s="7" t="n"/>
      <c r="L77" s="7" t="n"/>
      <c r="M77" s="8" t="n"/>
      <c r="N77" s="13">
        <f>IF(A77="","",I77*K77)</f>
        <v/>
      </c>
      <c r="O77" s="14">
        <f>IF(A77="","",IF(I77&lt;=J77,"À réapprovisionner","OK"))</f>
        <v/>
      </c>
    </row>
    <row r="78">
      <c r="A78" s="3" t="n"/>
      <c r="B78" s="4" t="n"/>
      <c r="C78" s="3" t="n"/>
      <c r="D78" s="4" t="n"/>
      <c r="E78" s="4" t="n"/>
      <c r="F78" s="5" t="n"/>
      <c r="G78" s="5" t="n"/>
      <c r="H78" s="6">
        <f>IF(A78="","",SUMIF('Factures'!$F:$F,A78,'Factures'!$H:$H))</f>
        <v/>
      </c>
      <c r="I78" s="6">
        <f>IF(A78="","",F78+G78-H78)</f>
        <v/>
      </c>
      <c r="J78" s="5" t="n"/>
      <c r="K78" s="7" t="n"/>
      <c r="L78" s="7" t="n"/>
      <c r="M78" s="8" t="n"/>
      <c r="N78" s="9">
        <f>IF(A78="","",I78*K78)</f>
        <v/>
      </c>
      <c r="O78" s="10">
        <f>IF(A78="","",IF(I78&lt;=J78,"À réapprovisionner","OK"))</f>
        <v/>
      </c>
    </row>
    <row r="79">
      <c r="A79" s="3" t="n"/>
      <c r="B79" s="4" t="n"/>
      <c r="C79" s="3" t="n"/>
      <c r="D79" s="4" t="n"/>
      <c r="E79" s="4" t="n"/>
      <c r="F79" s="5" t="n"/>
      <c r="G79" s="5" t="n"/>
      <c r="H79" s="12">
        <f>IF(A79="","",SUMIF('Factures'!$F:$F,A79,'Factures'!$H:$H))</f>
        <v/>
      </c>
      <c r="I79" s="12">
        <f>IF(A79="","",F79+G79-H79)</f>
        <v/>
      </c>
      <c r="J79" s="5" t="n"/>
      <c r="K79" s="7" t="n"/>
      <c r="L79" s="7" t="n"/>
      <c r="M79" s="8" t="n"/>
      <c r="N79" s="13">
        <f>IF(A79="","",I79*K79)</f>
        <v/>
      </c>
      <c r="O79" s="14">
        <f>IF(A79="","",IF(I79&lt;=J79,"À réapprovisionner","OK"))</f>
        <v/>
      </c>
    </row>
    <row r="80">
      <c r="A80" s="3" t="n"/>
      <c r="B80" s="4" t="n"/>
      <c r="C80" s="3" t="n"/>
      <c r="D80" s="4" t="n"/>
      <c r="E80" s="4" t="n"/>
      <c r="F80" s="5" t="n"/>
      <c r="G80" s="5" t="n"/>
      <c r="H80" s="6">
        <f>IF(A80="","",SUMIF('Factures'!$F:$F,A80,'Factures'!$H:$H))</f>
        <v/>
      </c>
      <c r="I80" s="6">
        <f>IF(A80="","",F80+G80-H80)</f>
        <v/>
      </c>
      <c r="J80" s="5" t="n"/>
      <c r="K80" s="7" t="n"/>
      <c r="L80" s="7" t="n"/>
      <c r="M80" s="8" t="n"/>
      <c r="N80" s="9">
        <f>IF(A80="","",I80*K80)</f>
        <v/>
      </c>
      <c r="O80" s="10">
        <f>IF(A80="","",IF(I80&lt;=J80,"À réapprovisionner","OK"))</f>
        <v/>
      </c>
    </row>
    <row r="81">
      <c r="A81" s="3" t="n"/>
      <c r="B81" s="4" t="n"/>
      <c r="C81" s="3" t="n"/>
      <c r="D81" s="4" t="n"/>
      <c r="E81" s="4" t="n"/>
      <c r="F81" s="5" t="n"/>
      <c r="G81" s="5" t="n"/>
      <c r="H81" s="12">
        <f>IF(A81="","",SUMIF('Factures'!$F:$F,A81,'Factures'!$H:$H))</f>
        <v/>
      </c>
      <c r="I81" s="12">
        <f>IF(A81="","",F81+G81-H81)</f>
        <v/>
      </c>
      <c r="J81" s="5" t="n"/>
      <c r="K81" s="7" t="n"/>
      <c r="L81" s="7" t="n"/>
      <c r="M81" s="8" t="n"/>
      <c r="N81" s="13">
        <f>IF(A81="","",I81*K81)</f>
        <v/>
      </c>
      <c r="O81" s="14">
        <f>IF(A81="","",IF(I81&lt;=J81,"À réapprovisionner","OK"))</f>
        <v/>
      </c>
    </row>
    <row r="82">
      <c r="A82" s="3" t="n"/>
      <c r="B82" s="4" t="n"/>
      <c r="C82" s="3" t="n"/>
      <c r="D82" s="4" t="n"/>
      <c r="E82" s="4" t="n"/>
      <c r="F82" s="5" t="n"/>
      <c r="G82" s="5" t="n"/>
      <c r="H82" s="6">
        <f>IF(A82="","",SUMIF('Factures'!$F:$F,A82,'Factures'!$H:$H))</f>
        <v/>
      </c>
      <c r="I82" s="6">
        <f>IF(A82="","",F82+G82-H82)</f>
        <v/>
      </c>
      <c r="J82" s="5" t="n"/>
      <c r="K82" s="7" t="n"/>
      <c r="L82" s="7" t="n"/>
      <c r="M82" s="8" t="n"/>
      <c r="N82" s="9">
        <f>IF(A82="","",I82*K82)</f>
        <v/>
      </c>
      <c r="O82" s="10">
        <f>IF(A82="","",IF(I82&lt;=J82,"À réapprovisionner","OK"))</f>
        <v/>
      </c>
    </row>
    <row r="83">
      <c r="A83" s="3" t="n"/>
      <c r="B83" s="4" t="n"/>
      <c r="C83" s="3" t="n"/>
      <c r="D83" s="4" t="n"/>
      <c r="E83" s="4" t="n"/>
      <c r="F83" s="5" t="n"/>
      <c r="G83" s="5" t="n"/>
      <c r="H83" s="12">
        <f>IF(A83="","",SUMIF('Factures'!$F:$F,A83,'Factures'!$H:$H))</f>
        <v/>
      </c>
      <c r="I83" s="12">
        <f>IF(A83="","",F83+G83-H83)</f>
        <v/>
      </c>
      <c r="J83" s="5" t="n"/>
      <c r="K83" s="7" t="n"/>
      <c r="L83" s="7" t="n"/>
      <c r="M83" s="8" t="n"/>
      <c r="N83" s="13">
        <f>IF(A83="","",I83*K83)</f>
        <v/>
      </c>
      <c r="O83" s="14">
        <f>IF(A83="","",IF(I83&lt;=J83,"À réapprovisionner","OK"))</f>
        <v/>
      </c>
    </row>
    <row r="84">
      <c r="A84" s="3" t="n"/>
      <c r="B84" s="4" t="n"/>
      <c r="C84" s="3" t="n"/>
      <c r="D84" s="4" t="n"/>
      <c r="E84" s="4" t="n"/>
      <c r="F84" s="5" t="n"/>
      <c r="G84" s="5" t="n"/>
      <c r="H84" s="6">
        <f>IF(A84="","",SUMIF('Factures'!$F:$F,A84,'Factures'!$H:$H))</f>
        <v/>
      </c>
      <c r="I84" s="6">
        <f>IF(A84="","",F84+G84-H84)</f>
        <v/>
      </c>
      <c r="J84" s="5" t="n"/>
      <c r="K84" s="7" t="n"/>
      <c r="L84" s="7" t="n"/>
      <c r="M84" s="8" t="n"/>
      <c r="N84" s="9">
        <f>IF(A84="","",I84*K84)</f>
        <v/>
      </c>
      <c r="O84" s="10">
        <f>IF(A84="","",IF(I84&lt;=J84,"À réapprovisionner","OK"))</f>
        <v/>
      </c>
    </row>
    <row r="85">
      <c r="A85" s="3" t="n"/>
      <c r="B85" s="4" t="n"/>
      <c r="C85" s="3" t="n"/>
      <c r="D85" s="4" t="n"/>
      <c r="E85" s="4" t="n"/>
      <c r="F85" s="5" t="n"/>
      <c r="G85" s="5" t="n"/>
      <c r="H85" s="12">
        <f>IF(A85="","",SUMIF('Factures'!$F:$F,A85,'Factures'!$H:$H))</f>
        <v/>
      </c>
      <c r="I85" s="12">
        <f>IF(A85="","",F85+G85-H85)</f>
        <v/>
      </c>
      <c r="J85" s="5" t="n"/>
      <c r="K85" s="7" t="n"/>
      <c r="L85" s="7" t="n"/>
      <c r="M85" s="8" t="n"/>
      <c r="N85" s="13">
        <f>IF(A85="","",I85*K85)</f>
        <v/>
      </c>
      <c r="O85" s="14">
        <f>IF(A85="","",IF(I85&lt;=J85,"À réapprovisionner","OK"))</f>
        <v/>
      </c>
    </row>
    <row r="86">
      <c r="A86" s="3" t="n"/>
      <c r="B86" s="4" t="n"/>
      <c r="C86" s="3" t="n"/>
      <c r="D86" s="4" t="n"/>
      <c r="E86" s="4" t="n"/>
      <c r="F86" s="5" t="n"/>
      <c r="G86" s="5" t="n"/>
      <c r="H86" s="6">
        <f>IF(A86="","",SUMIF('Factures'!$F:$F,A86,'Factures'!$H:$H))</f>
        <v/>
      </c>
      <c r="I86" s="6">
        <f>IF(A86="","",F86+G86-H86)</f>
        <v/>
      </c>
      <c r="J86" s="5" t="n"/>
      <c r="K86" s="7" t="n"/>
      <c r="L86" s="7" t="n"/>
      <c r="M86" s="8" t="n"/>
      <c r="N86" s="9">
        <f>IF(A86="","",I86*K86)</f>
        <v/>
      </c>
      <c r="O86" s="10">
        <f>IF(A86="","",IF(I86&lt;=J86,"À réapprovisionner","OK"))</f>
        <v/>
      </c>
    </row>
    <row r="87">
      <c r="A87" s="3" t="n"/>
      <c r="B87" s="4" t="n"/>
      <c r="C87" s="3" t="n"/>
      <c r="D87" s="4" t="n"/>
      <c r="E87" s="4" t="n"/>
      <c r="F87" s="5" t="n"/>
      <c r="G87" s="5" t="n"/>
      <c r="H87" s="12">
        <f>IF(A87="","",SUMIF('Factures'!$F:$F,A87,'Factures'!$H:$H))</f>
        <v/>
      </c>
      <c r="I87" s="12">
        <f>IF(A87="","",F87+G87-H87)</f>
        <v/>
      </c>
      <c r="J87" s="5" t="n"/>
      <c r="K87" s="7" t="n"/>
      <c r="L87" s="7" t="n"/>
      <c r="M87" s="8" t="n"/>
      <c r="N87" s="13">
        <f>IF(A87="","",I87*K87)</f>
        <v/>
      </c>
      <c r="O87" s="14">
        <f>IF(A87="","",IF(I87&lt;=J87,"À réapprovisionner","OK"))</f>
        <v/>
      </c>
    </row>
    <row r="88">
      <c r="A88" s="3" t="n"/>
      <c r="B88" s="4" t="n"/>
      <c r="C88" s="3" t="n"/>
      <c r="D88" s="4" t="n"/>
      <c r="E88" s="4" t="n"/>
      <c r="F88" s="5" t="n"/>
      <c r="G88" s="5" t="n"/>
      <c r="H88" s="6">
        <f>IF(A88="","",SUMIF('Factures'!$F:$F,A88,'Factures'!$H:$H))</f>
        <v/>
      </c>
      <c r="I88" s="6">
        <f>IF(A88="","",F88+G88-H88)</f>
        <v/>
      </c>
      <c r="J88" s="5" t="n"/>
      <c r="K88" s="7" t="n"/>
      <c r="L88" s="7" t="n"/>
      <c r="M88" s="8" t="n"/>
      <c r="N88" s="9">
        <f>IF(A88="","",I88*K88)</f>
        <v/>
      </c>
      <c r="O88" s="10">
        <f>IF(A88="","",IF(I88&lt;=J88,"À réapprovisionner","OK"))</f>
        <v/>
      </c>
    </row>
    <row r="89">
      <c r="A89" s="3" t="n"/>
      <c r="B89" s="4" t="n"/>
      <c r="C89" s="3" t="n"/>
      <c r="D89" s="4" t="n"/>
      <c r="E89" s="4" t="n"/>
      <c r="F89" s="5" t="n"/>
      <c r="G89" s="5" t="n"/>
      <c r="H89" s="12">
        <f>IF(A89="","",SUMIF('Factures'!$F:$F,A89,'Factures'!$H:$H))</f>
        <v/>
      </c>
      <c r="I89" s="12">
        <f>IF(A89="","",F89+G89-H89)</f>
        <v/>
      </c>
      <c r="J89" s="5" t="n"/>
      <c r="K89" s="7" t="n"/>
      <c r="L89" s="7" t="n"/>
      <c r="M89" s="8" t="n"/>
      <c r="N89" s="13">
        <f>IF(A89="","",I89*K89)</f>
        <v/>
      </c>
      <c r="O89" s="14">
        <f>IF(A89="","",IF(I89&lt;=J89,"À réapprovisionner","OK"))</f>
        <v/>
      </c>
    </row>
    <row r="90">
      <c r="A90" s="3" t="n"/>
      <c r="B90" s="4" t="n"/>
      <c r="C90" s="3" t="n"/>
      <c r="D90" s="4" t="n"/>
      <c r="E90" s="4" t="n"/>
      <c r="F90" s="5" t="n"/>
      <c r="G90" s="5" t="n"/>
      <c r="H90" s="6">
        <f>IF(A90="","",SUMIF('Factures'!$F:$F,A90,'Factures'!$H:$H))</f>
        <v/>
      </c>
      <c r="I90" s="6">
        <f>IF(A90="","",F90+G90-H90)</f>
        <v/>
      </c>
      <c r="J90" s="5" t="n"/>
      <c r="K90" s="7" t="n"/>
      <c r="L90" s="7" t="n"/>
      <c r="M90" s="8" t="n"/>
      <c r="N90" s="9">
        <f>IF(A90="","",I90*K90)</f>
        <v/>
      </c>
      <c r="O90" s="10">
        <f>IF(A90="","",IF(I90&lt;=J90,"À réapprovisionner","OK"))</f>
        <v/>
      </c>
    </row>
    <row r="91">
      <c r="A91" s="3" t="n"/>
      <c r="B91" s="4" t="n"/>
      <c r="C91" s="3" t="n"/>
      <c r="D91" s="4" t="n"/>
      <c r="E91" s="4" t="n"/>
      <c r="F91" s="5" t="n"/>
      <c r="G91" s="5" t="n"/>
      <c r="H91" s="12">
        <f>IF(A91="","",SUMIF('Factures'!$F:$F,A91,'Factures'!$H:$H))</f>
        <v/>
      </c>
      <c r="I91" s="12">
        <f>IF(A91="","",F91+G91-H91)</f>
        <v/>
      </c>
      <c r="J91" s="5" t="n"/>
      <c r="K91" s="7" t="n"/>
      <c r="L91" s="7" t="n"/>
      <c r="M91" s="8" t="n"/>
      <c r="N91" s="13">
        <f>IF(A91="","",I91*K91)</f>
        <v/>
      </c>
      <c r="O91" s="14">
        <f>IF(A91="","",IF(I91&lt;=J91,"À réapprovisionner","OK"))</f>
        <v/>
      </c>
    </row>
    <row r="92">
      <c r="A92" s="3" t="n"/>
      <c r="B92" s="4" t="n"/>
      <c r="C92" s="3" t="n"/>
      <c r="D92" s="4" t="n"/>
      <c r="E92" s="4" t="n"/>
      <c r="F92" s="5" t="n"/>
      <c r="G92" s="5" t="n"/>
      <c r="H92" s="6">
        <f>IF(A92="","",SUMIF('Factures'!$F:$F,A92,'Factures'!$H:$H))</f>
        <v/>
      </c>
      <c r="I92" s="6">
        <f>IF(A92="","",F92+G92-H92)</f>
        <v/>
      </c>
      <c r="J92" s="5" t="n"/>
      <c r="K92" s="7" t="n"/>
      <c r="L92" s="7" t="n"/>
      <c r="M92" s="8" t="n"/>
      <c r="N92" s="9">
        <f>IF(A92="","",I92*K92)</f>
        <v/>
      </c>
      <c r="O92" s="10">
        <f>IF(A92="","",IF(I92&lt;=J92,"À réapprovisionner","OK"))</f>
        <v/>
      </c>
    </row>
    <row r="93">
      <c r="A93" s="3" t="n"/>
      <c r="B93" s="4" t="n"/>
      <c r="C93" s="3" t="n"/>
      <c r="D93" s="4" t="n"/>
      <c r="E93" s="4" t="n"/>
      <c r="F93" s="5" t="n"/>
      <c r="G93" s="5" t="n"/>
      <c r="H93" s="12">
        <f>IF(A93="","",SUMIF('Factures'!$F:$F,A93,'Factures'!$H:$H))</f>
        <v/>
      </c>
      <c r="I93" s="12">
        <f>IF(A93="","",F93+G93-H93)</f>
        <v/>
      </c>
      <c r="J93" s="5" t="n"/>
      <c r="K93" s="7" t="n"/>
      <c r="L93" s="7" t="n"/>
      <c r="M93" s="8" t="n"/>
      <c r="N93" s="13">
        <f>IF(A93="","",I93*K93)</f>
        <v/>
      </c>
      <c r="O93" s="14">
        <f>IF(A93="","",IF(I93&lt;=J93,"À réapprovisionner","OK"))</f>
        <v/>
      </c>
    </row>
    <row r="94">
      <c r="A94" s="3" t="n"/>
      <c r="B94" s="4" t="n"/>
      <c r="C94" s="3" t="n"/>
      <c r="D94" s="4" t="n"/>
      <c r="E94" s="4" t="n"/>
      <c r="F94" s="5" t="n"/>
      <c r="G94" s="5" t="n"/>
      <c r="H94" s="6">
        <f>IF(A94="","",SUMIF('Factures'!$F:$F,A94,'Factures'!$H:$H))</f>
        <v/>
      </c>
      <c r="I94" s="6">
        <f>IF(A94="","",F94+G94-H94)</f>
        <v/>
      </c>
      <c r="J94" s="5" t="n"/>
      <c r="K94" s="7" t="n"/>
      <c r="L94" s="7" t="n"/>
      <c r="M94" s="8" t="n"/>
      <c r="N94" s="9">
        <f>IF(A94="","",I94*K94)</f>
        <v/>
      </c>
      <c r="O94" s="10">
        <f>IF(A94="","",IF(I94&lt;=J94,"À réapprovisionner","OK"))</f>
        <v/>
      </c>
    </row>
    <row r="95">
      <c r="A95" s="3" t="n"/>
      <c r="B95" s="4" t="n"/>
      <c r="C95" s="3" t="n"/>
      <c r="D95" s="4" t="n"/>
      <c r="E95" s="4" t="n"/>
      <c r="F95" s="5" t="n"/>
      <c r="G95" s="5" t="n"/>
      <c r="H95" s="12">
        <f>IF(A95="","",SUMIF('Factures'!$F:$F,A95,'Factures'!$H:$H))</f>
        <v/>
      </c>
      <c r="I95" s="12">
        <f>IF(A95="","",F95+G95-H95)</f>
        <v/>
      </c>
      <c r="J95" s="5" t="n"/>
      <c r="K95" s="7" t="n"/>
      <c r="L95" s="7" t="n"/>
      <c r="M95" s="8" t="n"/>
      <c r="N95" s="13">
        <f>IF(A95="","",I95*K95)</f>
        <v/>
      </c>
      <c r="O95" s="14">
        <f>IF(A95="","",IF(I95&lt;=J95,"À réapprovisionner","OK"))</f>
        <v/>
      </c>
    </row>
    <row r="96">
      <c r="A96" s="3" t="n"/>
      <c r="B96" s="4" t="n"/>
      <c r="C96" s="3" t="n"/>
      <c r="D96" s="4" t="n"/>
      <c r="E96" s="4" t="n"/>
      <c r="F96" s="5" t="n"/>
      <c r="G96" s="5" t="n"/>
      <c r="H96" s="6">
        <f>IF(A96="","",SUMIF('Factures'!$F:$F,A96,'Factures'!$H:$H))</f>
        <v/>
      </c>
      <c r="I96" s="6">
        <f>IF(A96="","",F96+G96-H96)</f>
        <v/>
      </c>
      <c r="J96" s="5" t="n"/>
      <c r="K96" s="7" t="n"/>
      <c r="L96" s="7" t="n"/>
      <c r="M96" s="8" t="n"/>
      <c r="N96" s="9">
        <f>IF(A96="","",I96*K96)</f>
        <v/>
      </c>
      <c r="O96" s="10">
        <f>IF(A96="","",IF(I96&lt;=J96,"À réapprovisionner","OK"))</f>
        <v/>
      </c>
    </row>
    <row r="97">
      <c r="A97" s="3" t="n"/>
      <c r="B97" s="4" t="n"/>
      <c r="C97" s="3" t="n"/>
      <c r="D97" s="4" t="n"/>
      <c r="E97" s="4" t="n"/>
      <c r="F97" s="5" t="n"/>
      <c r="G97" s="5" t="n"/>
      <c r="H97" s="12">
        <f>IF(A97="","",SUMIF('Factures'!$F:$F,A97,'Factures'!$H:$H))</f>
        <v/>
      </c>
      <c r="I97" s="12">
        <f>IF(A97="","",F97+G97-H97)</f>
        <v/>
      </c>
      <c r="J97" s="5" t="n"/>
      <c r="K97" s="7" t="n"/>
      <c r="L97" s="7" t="n"/>
      <c r="M97" s="8" t="n"/>
      <c r="N97" s="13">
        <f>IF(A97="","",I97*K97)</f>
        <v/>
      </c>
      <c r="O97" s="14">
        <f>IF(A97="","",IF(I97&lt;=J97,"À réapprovisionner","OK"))</f>
        <v/>
      </c>
    </row>
    <row r="98">
      <c r="A98" s="3" t="n"/>
      <c r="B98" s="4" t="n"/>
      <c r="C98" s="3" t="n"/>
      <c r="D98" s="4" t="n"/>
      <c r="E98" s="4" t="n"/>
      <c r="F98" s="5" t="n"/>
      <c r="G98" s="5" t="n"/>
      <c r="H98" s="6">
        <f>IF(A98="","",SUMIF('Factures'!$F:$F,A98,'Factures'!$H:$H))</f>
        <v/>
      </c>
      <c r="I98" s="6">
        <f>IF(A98="","",F98+G98-H98)</f>
        <v/>
      </c>
      <c r="J98" s="5" t="n"/>
      <c r="K98" s="7" t="n"/>
      <c r="L98" s="7" t="n"/>
      <c r="M98" s="8" t="n"/>
      <c r="N98" s="9">
        <f>IF(A98="","",I98*K98)</f>
        <v/>
      </c>
      <c r="O98" s="10">
        <f>IF(A98="","",IF(I98&lt;=J98,"À réapprovisionner","OK"))</f>
        <v/>
      </c>
    </row>
    <row r="99">
      <c r="A99" s="3" t="n"/>
      <c r="B99" s="4" t="n"/>
      <c r="C99" s="3" t="n"/>
      <c r="D99" s="4" t="n"/>
      <c r="E99" s="4" t="n"/>
      <c r="F99" s="5" t="n"/>
      <c r="G99" s="5" t="n"/>
      <c r="H99" s="12">
        <f>IF(A99="","",SUMIF('Factures'!$F:$F,A99,'Factures'!$H:$H))</f>
        <v/>
      </c>
      <c r="I99" s="12">
        <f>IF(A99="","",F99+G99-H99)</f>
        <v/>
      </c>
      <c r="J99" s="5" t="n"/>
      <c r="K99" s="7" t="n"/>
      <c r="L99" s="7" t="n"/>
      <c r="M99" s="8" t="n"/>
      <c r="N99" s="13">
        <f>IF(A99="","",I99*K99)</f>
        <v/>
      </c>
      <c r="O99" s="14">
        <f>IF(A99="","",IF(I99&lt;=J99,"À réapprovisionner","OK"))</f>
        <v/>
      </c>
    </row>
    <row r="100">
      <c r="A100" s="3" t="n"/>
      <c r="B100" s="4" t="n"/>
      <c r="C100" s="3" t="n"/>
      <c r="D100" s="4" t="n"/>
      <c r="E100" s="4" t="n"/>
      <c r="F100" s="5" t="n"/>
      <c r="G100" s="5" t="n"/>
      <c r="H100" s="6">
        <f>IF(A100="","",SUMIF('Factures'!$F:$F,A100,'Factures'!$H:$H))</f>
        <v/>
      </c>
      <c r="I100" s="6">
        <f>IF(A100="","",F100+G100-H100)</f>
        <v/>
      </c>
      <c r="J100" s="5" t="n"/>
      <c r="K100" s="7" t="n"/>
      <c r="L100" s="7" t="n"/>
      <c r="M100" s="8" t="n"/>
      <c r="N100" s="9">
        <f>IF(A100="","",I100*K100)</f>
        <v/>
      </c>
      <c r="O100" s="10">
        <f>IF(A100="","",IF(I100&lt;=J100,"À réapprovisionner","OK"))</f>
        <v/>
      </c>
    </row>
    <row r="101">
      <c r="A101" s="3" t="n"/>
      <c r="B101" s="4" t="n"/>
      <c r="C101" s="3" t="n"/>
      <c r="D101" s="4" t="n"/>
      <c r="E101" s="4" t="n"/>
      <c r="F101" s="5" t="n"/>
      <c r="G101" s="5" t="n"/>
      <c r="H101" s="12">
        <f>IF(A101="","",SUMIF('Factures'!$F:$F,A101,'Factures'!$H:$H))</f>
        <v/>
      </c>
      <c r="I101" s="12">
        <f>IF(A101="","",F101+G101-H101)</f>
        <v/>
      </c>
      <c r="J101" s="5" t="n"/>
      <c r="K101" s="7" t="n"/>
      <c r="L101" s="7" t="n"/>
      <c r="M101" s="8" t="n"/>
      <c r="N101" s="13">
        <f>IF(A101="","",I101*K101)</f>
        <v/>
      </c>
      <c r="O101" s="14">
        <f>IF(A101="","",IF(I101&lt;=J101,"À réapprovisionner","OK"))</f>
        <v/>
      </c>
    </row>
  </sheetData>
  <autoFilter ref="A1:O101"/>
  <conditionalFormatting sqref="A2:O101">
    <cfRule type="expression" priority="1" dxfId="0" stopIfTrue="1">
      <formula>$O2="À réapprovisionner"</formula>
    </cfRule>
  </conditionalFormatting>
  <dataValidations count="5">
    <dataValidation sqref="C2:C101" showErrorMessage="1" showInputMessage="1" allowBlank="1" type="list">
      <formula1>"Boissons,Épicerie,Hygiène,Emballage"</formula1>
    </dataValidation>
    <dataValidation sqref="F2:G101" showErrorMessage="1" showInputMessage="1" allowBlank="1" type="whole" operator="greaterThanOrEqual">
      <formula1>0</formula1>
    </dataValidation>
    <dataValidation sqref="J2:J101" showErrorMessage="1" showInputMessage="1" allowBlank="1" type="whole" operator="greaterThanOrEqual">
      <formula1>0</formula1>
    </dataValidation>
    <dataValidation sqref="K2:L101" showErrorMessage="1" showInputMessage="1" allowBlank="1" type="decimal" operator="greaterThanOrEqual">
      <formula1>0</formula1>
    </dataValidation>
    <dataValidation sqref="M2:M101" showErrorMessage="1" showInputMessage="1" allowBlank="1" type="list">
      <formula1>$Q$2:$Q$5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5" customWidth="1" min="3" max="3"/>
    <col width="26" customWidth="1" min="4" max="4"/>
    <col width="16" customWidth="1" min="5" max="5"/>
    <col width="17" customWidth="1" min="6" max="6"/>
    <col width="27" customWidth="1" min="7" max="7"/>
    <col width="11" customWidth="1" min="8" max="8"/>
    <col width="17" customWidth="1" min="9" max="9"/>
    <col width="10" customWidth="1" min="10" max="10"/>
    <col width="15" customWidth="1" min="11" max="11"/>
    <col width="15" customWidth="1" min="12" max="12"/>
    <col width="15" customWidth="1" min="13" max="13"/>
    <col width="16" customWidth="1" min="14" max="14"/>
    <col width="16" customWidth="1" min="15" max="15"/>
    <col width="18" customWidth="1" min="16" max="16"/>
    <col hidden="1" width="3" customWidth="1" min="17" max="17"/>
  </cols>
  <sheetData>
    <row r="1" ht="32" customHeight="1">
      <c r="A1" s="1" t="inlineStr">
        <is>
          <t>N° facture</t>
        </is>
      </c>
      <c r="B1" s="1" t="inlineStr">
        <is>
          <t>Date facture</t>
        </is>
      </c>
      <c r="C1" s="1" t="inlineStr">
        <is>
          <t>Date échéance</t>
        </is>
      </c>
      <c r="D1" s="1" t="inlineStr">
        <is>
          <t>Client</t>
        </is>
      </c>
      <c r="E1" s="1" t="inlineStr">
        <is>
          <t>Ville</t>
        </is>
      </c>
      <c r="F1" s="1" t="inlineStr">
        <is>
          <t>Référence produit</t>
        </is>
      </c>
      <c r="G1" s="1" t="inlineStr">
        <is>
          <t>Désignation</t>
        </is>
      </c>
      <c r="H1" s="1" t="inlineStr">
        <is>
          <t>Quantité</t>
        </is>
      </c>
      <c r="I1" s="1" t="inlineStr">
        <is>
          <t>Prix unitaire HT</t>
        </is>
      </c>
      <c r="J1" s="1" t="inlineStr">
        <is>
          <t>TVA</t>
        </is>
      </c>
      <c r="K1" s="1" t="inlineStr">
        <is>
          <t>Total HT</t>
        </is>
      </c>
      <c r="L1" s="1" t="inlineStr">
        <is>
          <t>Montant TVA</t>
        </is>
      </c>
      <c r="M1" s="1" t="inlineStr">
        <is>
          <t>Total TTC</t>
        </is>
      </c>
      <c r="N1" s="1" t="inlineStr">
        <is>
          <t>Statut paiement</t>
        </is>
      </c>
      <c r="O1" s="1" t="inlineStr">
        <is>
          <t>Date règlement</t>
        </is>
      </c>
      <c r="P1" s="1" t="inlineStr">
        <is>
          <t>Retard de paiement</t>
        </is>
      </c>
      <c r="Q1" s="2" t="inlineStr">
        <is>
          <t>Références disponibles</t>
        </is>
      </c>
    </row>
    <row r="2">
      <c r="A2" s="3" t="inlineStr">
        <is>
          <t>FAC-2026-001</t>
        </is>
      </c>
      <c r="B2" s="15" t="n">
        <v>46028</v>
      </c>
      <c r="C2" s="15" t="n">
        <v>46058</v>
      </c>
      <c r="D2" s="4" t="inlineStr">
        <is>
          <t>Café des Terreaux</t>
        </is>
      </c>
      <c r="E2" s="3" t="inlineStr">
        <is>
          <t>Paris</t>
        </is>
      </c>
      <c r="F2" s="3" t="inlineStr">
        <is>
          <t>P-CAF-001</t>
        </is>
      </c>
      <c r="G2" s="10">
        <f>IF(F2="","",IFERROR(VLOOKUP(F2,'Produits_Stock'!$A:$M,2,FALSE),"Référence inconnue"))</f>
        <v/>
      </c>
      <c r="H2" s="5" t="n">
        <v>8</v>
      </c>
      <c r="I2" s="9">
        <f>IF(F2="","",IFERROR(VLOOKUP(F2,'Produits_Stock'!$A:$M,12,FALSE),0))</f>
        <v/>
      </c>
      <c r="J2" s="16">
        <f>IF(F2="","",IFERROR(VLOOKUP(F2,'Produits_Stock'!$A:$M,13,FALSE),0.2))</f>
        <v/>
      </c>
      <c r="K2" s="9">
        <f>IF(OR(H2="",I2=""),"",H2*I2)</f>
        <v/>
      </c>
      <c r="L2" s="9">
        <f>IF(K2="","",K2*J2)</f>
        <v/>
      </c>
      <c r="M2" s="9">
        <f>IF(K2="","",K2+L2)</f>
        <v/>
      </c>
      <c r="N2" s="4" t="inlineStr">
        <is>
          <t>Payée</t>
        </is>
      </c>
      <c r="O2" s="15" t="n">
        <v>46046</v>
      </c>
      <c r="P2" s="17">
        <f>IF(OR(C2="",N2=""),"",IF(AND(N2&lt;&gt;"Payée",TODAY()&gt;C2),TODAY()-C2,0))</f>
        <v/>
      </c>
      <c r="Q2">
        <f>IF('Produits_Stock'!A2="","",'Produits_Stock'!A2)</f>
        <v/>
      </c>
    </row>
    <row r="3">
      <c r="A3" s="3" t="inlineStr">
        <is>
          <t>FAC-2026-002</t>
        </is>
      </c>
      <c r="B3" s="15" t="n">
        <v>46051</v>
      </c>
      <c r="C3" s="15" t="n">
        <v>46081</v>
      </c>
      <c r="D3" s="4" t="inlineStr">
        <is>
          <t>Bureau Atlas</t>
        </is>
      </c>
      <c r="E3" s="3" t="inlineStr">
        <is>
          <t>Lyon</t>
        </is>
      </c>
      <c r="F3" s="3" t="inlineStr">
        <is>
          <t>P-THE-002</t>
        </is>
      </c>
      <c r="G3" s="14">
        <f>IF(F3="","",IFERROR(VLOOKUP(F3,'Produits_Stock'!$A:$M,2,FALSE),"Référence inconnue"))</f>
        <v/>
      </c>
      <c r="H3" s="5" t="n">
        <v>4</v>
      </c>
      <c r="I3" s="13">
        <f>IF(F3="","",IFERROR(VLOOKUP(F3,'Produits_Stock'!$A:$M,12,FALSE),0))</f>
        <v/>
      </c>
      <c r="J3" s="18">
        <f>IF(F3="","",IFERROR(VLOOKUP(F3,'Produits_Stock'!$A:$M,13,FALSE),0.2))</f>
        <v/>
      </c>
      <c r="K3" s="13">
        <f>IF(OR(H3="",I3=""),"",H3*I3)</f>
        <v/>
      </c>
      <c r="L3" s="13">
        <f>IF(K3="","",K3*J3)</f>
        <v/>
      </c>
      <c r="M3" s="13">
        <f>IF(K3="","",K3+L3)</f>
        <v/>
      </c>
      <c r="N3" s="4" t="inlineStr">
        <is>
          <t>Payée</t>
        </is>
      </c>
      <c r="O3" s="15" t="n">
        <v>46068</v>
      </c>
      <c r="P3" s="19">
        <f>IF(OR(C3="",N3=""),"",IF(AND(N3&lt;&gt;"Payée",TODAY()&gt;C3),TODAY()-C3,0))</f>
        <v/>
      </c>
      <c r="Q3">
        <f>IF('Produits_Stock'!A3="","",'Produits_Stock'!A3)</f>
        <v/>
      </c>
    </row>
    <row r="4">
      <c r="A4" s="3" t="inlineStr">
        <is>
          <t>FAC-2026-003</t>
        </is>
      </c>
      <c r="B4" s="15" t="n">
        <v>46071</v>
      </c>
      <c r="C4" s="15" t="n">
        <v>46101</v>
      </c>
      <c r="D4" s="4" t="inlineStr">
        <is>
          <t>Hôtel Bellecour</t>
        </is>
      </c>
      <c r="E4" s="3" t="inlineStr">
        <is>
          <t>Marseille</t>
        </is>
      </c>
      <c r="F4" s="3" t="inlineStr">
        <is>
          <t>P-BIS-003</t>
        </is>
      </c>
      <c r="G4" s="10">
        <f>IF(F4="","",IFERROR(VLOOKUP(F4,'Produits_Stock'!$A:$M,2,FALSE),"Référence inconnue"))</f>
        <v/>
      </c>
      <c r="H4" s="5" t="n">
        <v>9</v>
      </c>
      <c r="I4" s="9">
        <f>IF(F4="","",IFERROR(VLOOKUP(F4,'Produits_Stock'!$A:$M,12,FALSE),0))</f>
        <v/>
      </c>
      <c r="J4" s="16">
        <f>IF(F4="","",IFERROR(VLOOKUP(F4,'Produits_Stock'!$A:$M,13,FALSE),0.2))</f>
        <v/>
      </c>
      <c r="K4" s="9">
        <f>IF(OR(H4="",I4=""),"",H4*I4)</f>
        <v/>
      </c>
      <c r="L4" s="9">
        <f>IF(K4="","",K4*J4)</f>
        <v/>
      </c>
      <c r="M4" s="9">
        <f>IF(K4="","",K4+L4)</f>
        <v/>
      </c>
      <c r="N4" s="4" t="inlineStr">
        <is>
          <t>En retard</t>
        </is>
      </c>
      <c r="O4" s="15" t="n"/>
      <c r="P4" s="17">
        <f>IF(OR(C4="",N4=""),"",IF(AND(N4&lt;&gt;"Payée",TODAY()&gt;C4),TODAY()-C4,0))</f>
        <v/>
      </c>
      <c r="Q4">
        <f>IF('Produits_Stock'!A4="","",'Produits_Stock'!A4)</f>
        <v/>
      </c>
    </row>
    <row r="5">
      <c r="A5" s="3" t="inlineStr">
        <is>
          <t>FAC-2026-004</t>
        </is>
      </c>
      <c r="B5" s="15" t="n">
        <v>46093</v>
      </c>
      <c r="C5" s="15" t="n">
        <v>46123</v>
      </c>
      <c r="D5" s="4" t="inlineStr">
        <is>
          <t>Restaurant La Canopée</t>
        </is>
      </c>
      <c r="E5" s="3" t="inlineStr">
        <is>
          <t>Toulouse</t>
        </is>
      </c>
      <c r="F5" s="3" t="inlineStr">
        <is>
          <t>P-JUS-004</t>
        </is>
      </c>
      <c r="G5" s="14">
        <f>IF(F5="","",IFERROR(VLOOKUP(F5,'Produits_Stock'!$A:$M,2,FALSE),"Référence inconnue"))</f>
        <v/>
      </c>
      <c r="H5" s="5" t="n">
        <v>6</v>
      </c>
      <c r="I5" s="13">
        <f>IF(F5="","",IFERROR(VLOOKUP(F5,'Produits_Stock'!$A:$M,12,FALSE),0))</f>
        <v/>
      </c>
      <c r="J5" s="18">
        <f>IF(F5="","",IFERROR(VLOOKUP(F5,'Produits_Stock'!$A:$M,13,FALSE),0.2))</f>
        <v/>
      </c>
      <c r="K5" s="13">
        <f>IF(OR(H5="",I5=""),"",H5*I5)</f>
        <v/>
      </c>
      <c r="L5" s="13">
        <f>IF(K5="","",K5*J5)</f>
        <v/>
      </c>
      <c r="M5" s="13">
        <f>IF(K5="","",K5+L5)</f>
        <v/>
      </c>
      <c r="N5" s="4" t="inlineStr">
        <is>
          <t>Payée</t>
        </is>
      </c>
      <c r="O5" s="15" t="n">
        <v>46117</v>
      </c>
      <c r="P5" s="19">
        <f>IF(OR(C5="",N5=""),"",IF(AND(N5&lt;&gt;"Payée",TODAY()&gt;C5),TODAY()-C5,0))</f>
        <v/>
      </c>
      <c r="Q5">
        <f>IF('Produits_Stock'!A5="","",'Produits_Stock'!A5)</f>
        <v/>
      </c>
    </row>
    <row r="6">
      <c r="A6" s="3" t="inlineStr">
        <is>
          <t>FAC-2026-005</t>
        </is>
      </c>
      <c r="B6" s="15" t="n">
        <v>46119</v>
      </c>
      <c r="C6" s="15" t="n">
        <v>46149</v>
      </c>
      <c r="D6" s="4" t="inlineStr">
        <is>
          <t>Épicerie du Port</t>
        </is>
      </c>
      <c r="E6" s="3" t="inlineStr">
        <is>
          <t>Bordeaux</t>
        </is>
      </c>
      <c r="F6" s="3" t="inlineStr">
        <is>
          <t>P-CHO-005</t>
        </is>
      </c>
      <c r="G6" s="10">
        <f>IF(F6="","",IFERROR(VLOOKUP(F6,'Produits_Stock'!$A:$M,2,FALSE),"Référence inconnue"))</f>
        <v/>
      </c>
      <c r="H6" s="5" t="n">
        <v>7</v>
      </c>
      <c r="I6" s="9">
        <f>IF(F6="","",IFERROR(VLOOKUP(F6,'Produits_Stock'!$A:$M,12,FALSE),0))</f>
        <v/>
      </c>
      <c r="J6" s="16">
        <f>IF(F6="","",IFERROR(VLOOKUP(F6,'Produits_Stock'!$A:$M,13,FALSE),0.2))</f>
        <v/>
      </c>
      <c r="K6" s="9">
        <f>IF(OR(H6="",I6=""),"",H6*I6)</f>
        <v/>
      </c>
      <c r="L6" s="9">
        <f>IF(K6="","",K6*J6)</f>
        <v/>
      </c>
      <c r="M6" s="9">
        <f>IF(K6="","",K6+L6)</f>
        <v/>
      </c>
      <c r="N6" s="4" t="inlineStr">
        <is>
          <t>En attente</t>
        </is>
      </c>
      <c r="O6" s="15" t="n"/>
      <c r="P6" s="17">
        <f>IF(OR(C6="",N6=""),"",IF(AND(N6&lt;&gt;"Payée",TODAY()&gt;C6),TODAY()-C6,0))</f>
        <v/>
      </c>
      <c r="Q6">
        <f>IF('Produits_Stock'!A6="","",'Produits_Stock'!A6)</f>
        <v/>
      </c>
    </row>
    <row r="7">
      <c r="A7" s="3" t="inlineStr">
        <is>
          <t>FAC-2026-006</t>
        </is>
      </c>
      <c r="B7" s="15" t="n">
        <v>46146</v>
      </c>
      <c r="C7" s="15" t="n">
        <v>46176</v>
      </c>
      <c r="D7" s="4" t="inlineStr">
        <is>
          <t>SAS Horizon</t>
        </is>
      </c>
      <c r="E7" s="3" t="inlineStr">
        <is>
          <t>Lille</t>
        </is>
      </c>
      <c r="F7" s="3" t="inlineStr">
        <is>
          <t>P-SAV-006</t>
        </is>
      </c>
      <c r="G7" s="14">
        <f>IF(F7="","",IFERROR(VLOOKUP(F7,'Produits_Stock'!$A:$M,2,FALSE),"Référence inconnue"))</f>
        <v/>
      </c>
      <c r="H7" s="5" t="n">
        <v>5</v>
      </c>
      <c r="I7" s="13">
        <f>IF(F7="","",IFERROR(VLOOKUP(F7,'Produits_Stock'!$A:$M,12,FALSE),0))</f>
        <v/>
      </c>
      <c r="J7" s="18">
        <f>IF(F7="","",IFERROR(VLOOKUP(F7,'Produits_Stock'!$A:$M,13,FALSE),0.2))</f>
        <v/>
      </c>
      <c r="K7" s="13">
        <f>IF(OR(H7="",I7=""),"",H7*I7)</f>
        <v/>
      </c>
      <c r="L7" s="13">
        <f>IF(K7="","",K7*J7)</f>
        <v/>
      </c>
      <c r="M7" s="13">
        <f>IF(K7="","",K7+L7)</f>
        <v/>
      </c>
      <c r="N7" s="4" t="inlineStr">
        <is>
          <t>Payée</t>
        </is>
      </c>
      <c r="O7" s="15" t="n">
        <v>46171</v>
      </c>
      <c r="P7" s="19">
        <f>IF(OR(C7="",N7=""),"",IF(AND(N7&lt;&gt;"Payée",TODAY()&gt;C7),TODAY()-C7,0))</f>
        <v/>
      </c>
      <c r="Q7">
        <f>IF('Produits_Stock'!A7="","",'Produits_Stock'!A7)</f>
        <v/>
      </c>
    </row>
    <row r="8">
      <c r="A8" s="3" t="inlineStr">
        <is>
          <t>FAC-2026-007</t>
        </is>
      </c>
      <c r="B8" s="15" t="n">
        <v>46175</v>
      </c>
      <c r="C8" s="15" t="n">
        <v>46205</v>
      </c>
      <c r="D8" s="4" t="inlineStr">
        <is>
          <t>Maison Léa</t>
        </is>
      </c>
      <c r="E8" s="3" t="inlineStr">
        <is>
          <t>Nantes</t>
        </is>
      </c>
      <c r="F8" s="3" t="inlineStr">
        <is>
          <t>P-KRA-007</t>
        </is>
      </c>
      <c r="G8" s="10">
        <f>IF(F8="","",IFERROR(VLOOKUP(F8,'Produits_Stock'!$A:$M,2,FALSE),"Référence inconnue"))</f>
        <v/>
      </c>
      <c r="H8" s="5" t="n">
        <v>40</v>
      </c>
      <c r="I8" s="9">
        <f>IF(F8="","",IFERROR(VLOOKUP(F8,'Produits_Stock'!$A:$M,12,FALSE),0))</f>
        <v/>
      </c>
      <c r="J8" s="16">
        <f>IF(F8="","",IFERROR(VLOOKUP(F8,'Produits_Stock'!$A:$M,13,FALSE),0.2))</f>
        <v/>
      </c>
      <c r="K8" s="9">
        <f>IF(OR(H8="",I8=""),"",H8*I8)</f>
        <v/>
      </c>
      <c r="L8" s="9">
        <f>IF(K8="","",K8*J8)</f>
        <v/>
      </c>
      <c r="M8" s="9">
        <f>IF(K8="","",K8+L8)</f>
        <v/>
      </c>
      <c r="N8" s="4" t="inlineStr">
        <is>
          <t>En retard</t>
        </is>
      </c>
      <c r="O8" s="15" t="n"/>
      <c r="P8" s="17">
        <f>IF(OR(C8="",N8=""),"",IF(AND(N8&lt;&gt;"Payée",TODAY()&gt;C8),TODAY()-C8,0))</f>
        <v/>
      </c>
      <c r="Q8">
        <f>IF('Produits_Stock'!A8="","",'Produits_Stock'!A8)</f>
        <v/>
      </c>
    </row>
    <row r="9">
      <c r="A9" s="3" t="inlineStr">
        <is>
          <t>FAC-2026-008</t>
        </is>
      </c>
      <c r="B9" s="15" t="n">
        <v>46197</v>
      </c>
      <c r="C9" s="15" t="n">
        <v>46227</v>
      </c>
      <c r="D9" s="4" t="inlineStr">
        <is>
          <t>Atelier Nicolas</t>
        </is>
      </c>
      <c r="E9" s="3" t="inlineStr">
        <is>
          <t>Strasbourg</t>
        </is>
      </c>
      <c r="F9" s="3" t="inlineStr">
        <is>
          <t>P-GOB-008</t>
        </is>
      </c>
      <c r="G9" s="14">
        <f>IF(F9="","",IFERROR(VLOOKUP(F9,'Produits_Stock'!$A:$M,2,FALSE),"Référence inconnue"))</f>
        <v/>
      </c>
      <c r="H9" s="5" t="n">
        <v>80</v>
      </c>
      <c r="I9" s="13">
        <f>IF(F9="","",IFERROR(VLOOKUP(F9,'Produits_Stock'!$A:$M,12,FALSE),0))</f>
        <v/>
      </c>
      <c r="J9" s="18">
        <f>IF(F9="","",IFERROR(VLOOKUP(F9,'Produits_Stock'!$A:$M,13,FALSE),0.2))</f>
        <v/>
      </c>
      <c r="K9" s="13">
        <f>IF(OR(H9="",I9=""),"",H9*I9)</f>
        <v/>
      </c>
      <c r="L9" s="13">
        <f>IF(K9="","",K9*J9)</f>
        <v/>
      </c>
      <c r="M9" s="13">
        <f>IF(K9="","",K9+L9)</f>
        <v/>
      </c>
      <c r="N9" s="4" t="inlineStr">
        <is>
          <t>En attente</t>
        </is>
      </c>
      <c r="O9" s="15" t="n"/>
      <c r="P9" s="19">
        <f>IF(OR(C9="",N9=""),"",IF(AND(N9&lt;&gt;"Payée",TODAY()&gt;C9),TODAY()-C9,0))</f>
        <v/>
      </c>
      <c r="Q9">
        <f>IF('Produits_Stock'!A9="","",'Produits_Stock'!A9)</f>
        <v/>
      </c>
    </row>
    <row r="10">
      <c r="A10" s="3" t="inlineStr">
        <is>
          <t>FAC-2026-009</t>
        </is>
      </c>
      <c r="B10" s="15" t="n">
        <v>46218</v>
      </c>
      <c r="C10" s="15" t="n">
        <v>46248</v>
      </c>
      <c r="D10" s="4" t="inlineStr">
        <is>
          <t>Bistrot Camille</t>
        </is>
      </c>
      <c r="E10" s="3" t="inlineStr">
        <is>
          <t>Nice</t>
        </is>
      </c>
      <c r="F10" s="3" t="inlineStr">
        <is>
          <t>P-SER-009</t>
        </is>
      </c>
      <c r="G10" s="10">
        <f>IF(F10="","",IFERROR(VLOOKUP(F10,'Produits_Stock'!$A:$M,2,FALSE),"Référence inconnue"))</f>
        <v/>
      </c>
      <c r="H10" s="5" t="n">
        <v>35</v>
      </c>
      <c r="I10" s="9">
        <f>IF(F10="","",IFERROR(VLOOKUP(F10,'Produits_Stock'!$A:$M,12,FALSE),0))</f>
        <v/>
      </c>
      <c r="J10" s="16">
        <f>IF(F10="","",IFERROR(VLOOKUP(F10,'Produits_Stock'!$A:$M,13,FALSE),0.2))</f>
        <v/>
      </c>
      <c r="K10" s="9">
        <f>IF(OR(H10="",I10=""),"",H10*I10)</f>
        <v/>
      </c>
      <c r="L10" s="9">
        <f>IF(K10="","",K10*J10)</f>
        <v/>
      </c>
      <c r="M10" s="9">
        <f>IF(K10="","",K10+L10)</f>
        <v/>
      </c>
      <c r="N10" s="4" t="inlineStr">
        <is>
          <t>En retard</t>
        </is>
      </c>
      <c r="O10" s="15" t="n"/>
      <c r="P10" s="17">
        <f>IF(OR(C10="",N10=""),"",IF(AND(N10&lt;&gt;"Payée",TODAY()&gt;C10),TODAY()-C10,0))</f>
        <v/>
      </c>
      <c r="Q10">
        <f>IF('Produits_Stock'!A10="","",'Produits_Stock'!A10)</f>
        <v/>
      </c>
    </row>
    <row r="11">
      <c r="A11" s="3" t="inlineStr">
        <is>
          <t>FAC-2026-010</t>
        </is>
      </c>
      <c r="B11" s="15" t="n">
        <v>46232</v>
      </c>
      <c r="C11" s="15" t="n">
        <v>46262</v>
      </c>
      <c r="D11" s="4" t="inlineStr">
        <is>
          <t>SARL Martin</t>
        </is>
      </c>
      <c r="E11" s="3" t="inlineStr">
        <is>
          <t>Grenoble</t>
        </is>
      </c>
      <c r="F11" s="3" t="inlineStr">
        <is>
          <t>P-CAP-010</t>
        </is>
      </c>
      <c r="G11" s="14">
        <f>IF(F11="","",IFERROR(VLOOKUP(F11,'Produits_Stock'!$A:$M,2,FALSE),"Référence inconnue"))</f>
        <v/>
      </c>
      <c r="H11" s="5" t="n">
        <v>18</v>
      </c>
      <c r="I11" s="13">
        <f>IF(F11="","",IFERROR(VLOOKUP(F11,'Produits_Stock'!$A:$M,12,FALSE),0))</f>
        <v/>
      </c>
      <c r="J11" s="18">
        <f>IF(F11="","",IFERROR(VLOOKUP(F11,'Produits_Stock'!$A:$M,13,FALSE),0.2))</f>
        <v/>
      </c>
      <c r="K11" s="13">
        <f>IF(OR(H11="",I11=""),"",H11*I11)</f>
        <v/>
      </c>
      <c r="L11" s="13">
        <f>IF(K11="","",K11*J11)</f>
        <v/>
      </c>
      <c r="M11" s="13">
        <f>IF(K11="","",K11+L11)</f>
        <v/>
      </c>
      <c r="N11" s="4" t="inlineStr">
        <is>
          <t>En attente</t>
        </is>
      </c>
      <c r="O11" s="15" t="n"/>
      <c r="P11" s="19">
        <f>IF(OR(C11="",N11=""),"",IF(AND(N11&lt;&gt;"Payée",TODAY()&gt;C11),TODAY()-C11,0))</f>
        <v/>
      </c>
      <c r="Q11">
        <f>IF('Produits_Stock'!A11="","",'Produits_Stock'!A11)</f>
        <v/>
      </c>
    </row>
    <row r="12">
      <c r="A12" s="3" t="n"/>
      <c r="B12" s="15" t="n"/>
      <c r="C12" s="15" t="n"/>
      <c r="D12" s="4" t="n"/>
      <c r="E12" s="3" t="n"/>
      <c r="F12" s="3" t="n"/>
      <c r="G12" s="10">
        <f>IF(F12="","",IFERROR(VLOOKUP(F12,'Produits_Stock'!$A:$M,2,FALSE),"Référence inconnue"))</f>
        <v/>
      </c>
      <c r="H12" s="5" t="n"/>
      <c r="I12" s="9">
        <f>IF(F12="","",IFERROR(VLOOKUP(F12,'Produits_Stock'!$A:$M,12,FALSE),0))</f>
        <v/>
      </c>
      <c r="J12" s="16">
        <f>IF(F12="","",IFERROR(VLOOKUP(F12,'Produits_Stock'!$A:$M,13,FALSE),0.2))</f>
        <v/>
      </c>
      <c r="K12" s="9">
        <f>IF(OR(H12="",I12=""),"",H12*I12)</f>
        <v/>
      </c>
      <c r="L12" s="9">
        <f>IF(K12="","",K12*J12)</f>
        <v/>
      </c>
      <c r="M12" s="9">
        <f>IF(K12="","",K12+L12)</f>
        <v/>
      </c>
      <c r="N12" s="4" t="n"/>
      <c r="O12" s="15" t="n"/>
      <c r="P12" s="17">
        <f>IF(OR(C12="",N12=""),"",IF(AND(N12&lt;&gt;"Payée",TODAY()&gt;C12),TODAY()-C12,0))</f>
        <v/>
      </c>
      <c r="Q12">
        <f>IF('Produits_Stock'!A12="","",'Produits_Stock'!A12)</f>
        <v/>
      </c>
    </row>
    <row r="13">
      <c r="A13" s="3" t="n"/>
      <c r="B13" s="15" t="n"/>
      <c r="C13" s="15" t="n"/>
      <c r="D13" s="4" t="n"/>
      <c r="E13" s="3" t="n"/>
      <c r="F13" s="3" t="n"/>
      <c r="G13" s="14">
        <f>IF(F13="","",IFERROR(VLOOKUP(F13,'Produits_Stock'!$A:$M,2,FALSE),"Référence inconnue"))</f>
        <v/>
      </c>
      <c r="H13" s="5" t="n"/>
      <c r="I13" s="13">
        <f>IF(F13="","",IFERROR(VLOOKUP(F13,'Produits_Stock'!$A:$M,12,FALSE),0))</f>
        <v/>
      </c>
      <c r="J13" s="18">
        <f>IF(F13="","",IFERROR(VLOOKUP(F13,'Produits_Stock'!$A:$M,13,FALSE),0.2))</f>
        <v/>
      </c>
      <c r="K13" s="13">
        <f>IF(OR(H13="",I13=""),"",H13*I13)</f>
        <v/>
      </c>
      <c r="L13" s="13">
        <f>IF(K13="","",K13*J13)</f>
        <v/>
      </c>
      <c r="M13" s="13">
        <f>IF(K13="","",K13+L13)</f>
        <v/>
      </c>
      <c r="N13" s="4" t="n"/>
      <c r="O13" s="15" t="n"/>
      <c r="P13" s="19">
        <f>IF(OR(C13="",N13=""),"",IF(AND(N13&lt;&gt;"Payée",TODAY()&gt;C13),TODAY()-C13,0))</f>
        <v/>
      </c>
      <c r="Q13">
        <f>IF('Produits_Stock'!A13="","",'Produits_Stock'!A13)</f>
        <v/>
      </c>
    </row>
    <row r="14">
      <c r="A14" s="3" t="n"/>
      <c r="B14" s="15" t="n"/>
      <c r="C14" s="15" t="n"/>
      <c r="D14" s="4" t="n"/>
      <c r="E14" s="3" t="n"/>
      <c r="F14" s="3" t="n"/>
      <c r="G14" s="10">
        <f>IF(F14="","",IFERROR(VLOOKUP(F14,'Produits_Stock'!$A:$M,2,FALSE),"Référence inconnue"))</f>
        <v/>
      </c>
      <c r="H14" s="5" t="n"/>
      <c r="I14" s="9">
        <f>IF(F14="","",IFERROR(VLOOKUP(F14,'Produits_Stock'!$A:$M,12,FALSE),0))</f>
        <v/>
      </c>
      <c r="J14" s="16">
        <f>IF(F14="","",IFERROR(VLOOKUP(F14,'Produits_Stock'!$A:$M,13,FALSE),0.2))</f>
        <v/>
      </c>
      <c r="K14" s="9">
        <f>IF(OR(H14="",I14=""),"",H14*I14)</f>
        <v/>
      </c>
      <c r="L14" s="9">
        <f>IF(K14="","",K14*J14)</f>
        <v/>
      </c>
      <c r="M14" s="9">
        <f>IF(K14="","",K14+L14)</f>
        <v/>
      </c>
      <c r="N14" s="4" t="n"/>
      <c r="O14" s="15" t="n"/>
      <c r="P14" s="17">
        <f>IF(OR(C14="",N14=""),"",IF(AND(N14&lt;&gt;"Payée",TODAY()&gt;C14),TODAY()-C14,0))</f>
        <v/>
      </c>
      <c r="Q14">
        <f>IF('Produits_Stock'!A14="","",'Produits_Stock'!A14)</f>
        <v/>
      </c>
    </row>
    <row r="15">
      <c r="A15" s="3" t="n"/>
      <c r="B15" s="15" t="n"/>
      <c r="C15" s="15" t="n"/>
      <c r="D15" s="4" t="n"/>
      <c r="E15" s="3" t="n"/>
      <c r="F15" s="3" t="n"/>
      <c r="G15" s="14">
        <f>IF(F15="","",IFERROR(VLOOKUP(F15,'Produits_Stock'!$A:$M,2,FALSE),"Référence inconnue"))</f>
        <v/>
      </c>
      <c r="H15" s="5" t="n"/>
      <c r="I15" s="13">
        <f>IF(F15="","",IFERROR(VLOOKUP(F15,'Produits_Stock'!$A:$M,12,FALSE),0))</f>
        <v/>
      </c>
      <c r="J15" s="18">
        <f>IF(F15="","",IFERROR(VLOOKUP(F15,'Produits_Stock'!$A:$M,13,FALSE),0.2))</f>
        <v/>
      </c>
      <c r="K15" s="13">
        <f>IF(OR(H15="",I15=""),"",H15*I15)</f>
        <v/>
      </c>
      <c r="L15" s="13">
        <f>IF(K15="","",K15*J15)</f>
        <v/>
      </c>
      <c r="M15" s="13">
        <f>IF(K15="","",K15+L15)</f>
        <v/>
      </c>
      <c r="N15" s="4" t="n"/>
      <c r="O15" s="15" t="n"/>
      <c r="P15" s="19">
        <f>IF(OR(C15="",N15=""),"",IF(AND(N15&lt;&gt;"Payée",TODAY()&gt;C15),TODAY()-C15,0))</f>
        <v/>
      </c>
      <c r="Q15">
        <f>IF('Produits_Stock'!A15="","",'Produits_Stock'!A15)</f>
        <v/>
      </c>
    </row>
    <row r="16">
      <c r="A16" s="3" t="n"/>
      <c r="B16" s="15" t="n"/>
      <c r="C16" s="15" t="n"/>
      <c r="D16" s="4" t="n"/>
      <c r="E16" s="3" t="n"/>
      <c r="F16" s="3" t="n"/>
      <c r="G16" s="10">
        <f>IF(F16="","",IFERROR(VLOOKUP(F16,'Produits_Stock'!$A:$M,2,FALSE),"Référence inconnue"))</f>
        <v/>
      </c>
      <c r="H16" s="5" t="n"/>
      <c r="I16" s="9">
        <f>IF(F16="","",IFERROR(VLOOKUP(F16,'Produits_Stock'!$A:$M,12,FALSE),0))</f>
        <v/>
      </c>
      <c r="J16" s="16">
        <f>IF(F16="","",IFERROR(VLOOKUP(F16,'Produits_Stock'!$A:$M,13,FALSE),0.2))</f>
        <v/>
      </c>
      <c r="K16" s="9">
        <f>IF(OR(H16="",I16=""),"",H16*I16)</f>
        <v/>
      </c>
      <c r="L16" s="9">
        <f>IF(K16="","",K16*J16)</f>
        <v/>
      </c>
      <c r="M16" s="9">
        <f>IF(K16="","",K16+L16)</f>
        <v/>
      </c>
      <c r="N16" s="4" t="n"/>
      <c r="O16" s="15" t="n"/>
      <c r="P16" s="17">
        <f>IF(OR(C16="",N16=""),"",IF(AND(N16&lt;&gt;"Payée",TODAY()&gt;C16),TODAY()-C16,0))</f>
        <v/>
      </c>
      <c r="Q16">
        <f>IF('Produits_Stock'!A16="","",'Produits_Stock'!A16)</f>
        <v/>
      </c>
    </row>
    <row r="17">
      <c r="A17" s="3" t="n"/>
      <c r="B17" s="15" t="n"/>
      <c r="C17" s="15" t="n"/>
      <c r="D17" s="4" t="n"/>
      <c r="E17" s="3" t="n"/>
      <c r="F17" s="3" t="n"/>
      <c r="G17" s="14">
        <f>IF(F17="","",IFERROR(VLOOKUP(F17,'Produits_Stock'!$A:$M,2,FALSE),"Référence inconnue"))</f>
        <v/>
      </c>
      <c r="H17" s="5" t="n"/>
      <c r="I17" s="13">
        <f>IF(F17="","",IFERROR(VLOOKUP(F17,'Produits_Stock'!$A:$M,12,FALSE),0))</f>
        <v/>
      </c>
      <c r="J17" s="18">
        <f>IF(F17="","",IFERROR(VLOOKUP(F17,'Produits_Stock'!$A:$M,13,FALSE),0.2))</f>
        <v/>
      </c>
      <c r="K17" s="13">
        <f>IF(OR(H17="",I17=""),"",H17*I17)</f>
        <v/>
      </c>
      <c r="L17" s="13">
        <f>IF(K17="","",K17*J17)</f>
        <v/>
      </c>
      <c r="M17" s="13">
        <f>IF(K17="","",K17+L17)</f>
        <v/>
      </c>
      <c r="N17" s="4" t="n"/>
      <c r="O17" s="15" t="n"/>
      <c r="P17" s="19">
        <f>IF(OR(C17="",N17=""),"",IF(AND(N17&lt;&gt;"Payée",TODAY()&gt;C17),TODAY()-C17,0))</f>
        <v/>
      </c>
      <c r="Q17">
        <f>IF('Produits_Stock'!A17="","",'Produits_Stock'!A17)</f>
        <v/>
      </c>
    </row>
    <row r="18">
      <c r="A18" s="3" t="n"/>
      <c r="B18" s="15" t="n"/>
      <c r="C18" s="15" t="n"/>
      <c r="D18" s="4" t="n"/>
      <c r="E18" s="3" t="n"/>
      <c r="F18" s="3" t="n"/>
      <c r="G18" s="10">
        <f>IF(F18="","",IFERROR(VLOOKUP(F18,'Produits_Stock'!$A:$M,2,FALSE),"Référence inconnue"))</f>
        <v/>
      </c>
      <c r="H18" s="5" t="n"/>
      <c r="I18" s="9">
        <f>IF(F18="","",IFERROR(VLOOKUP(F18,'Produits_Stock'!$A:$M,12,FALSE),0))</f>
        <v/>
      </c>
      <c r="J18" s="16">
        <f>IF(F18="","",IFERROR(VLOOKUP(F18,'Produits_Stock'!$A:$M,13,FALSE),0.2))</f>
        <v/>
      </c>
      <c r="K18" s="9">
        <f>IF(OR(H18="",I18=""),"",H18*I18)</f>
        <v/>
      </c>
      <c r="L18" s="9">
        <f>IF(K18="","",K18*J18)</f>
        <v/>
      </c>
      <c r="M18" s="9">
        <f>IF(K18="","",K18+L18)</f>
        <v/>
      </c>
      <c r="N18" s="4" t="n"/>
      <c r="O18" s="15" t="n"/>
      <c r="P18" s="17">
        <f>IF(OR(C18="",N18=""),"",IF(AND(N18&lt;&gt;"Payée",TODAY()&gt;C18),TODAY()-C18,0))</f>
        <v/>
      </c>
      <c r="Q18">
        <f>IF('Produits_Stock'!A18="","",'Produits_Stock'!A18)</f>
        <v/>
      </c>
    </row>
    <row r="19">
      <c r="A19" s="3" t="n"/>
      <c r="B19" s="15" t="n"/>
      <c r="C19" s="15" t="n"/>
      <c r="D19" s="4" t="n"/>
      <c r="E19" s="3" t="n"/>
      <c r="F19" s="3" t="n"/>
      <c r="G19" s="14">
        <f>IF(F19="","",IFERROR(VLOOKUP(F19,'Produits_Stock'!$A:$M,2,FALSE),"Référence inconnue"))</f>
        <v/>
      </c>
      <c r="H19" s="5" t="n"/>
      <c r="I19" s="13">
        <f>IF(F19="","",IFERROR(VLOOKUP(F19,'Produits_Stock'!$A:$M,12,FALSE),0))</f>
        <v/>
      </c>
      <c r="J19" s="18">
        <f>IF(F19="","",IFERROR(VLOOKUP(F19,'Produits_Stock'!$A:$M,13,FALSE),0.2))</f>
        <v/>
      </c>
      <c r="K19" s="13">
        <f>IF(OR(H19="",I19=""),"",H19*I19)</f>
        <v/>
      </c>
      <c r="L19" s="13">
        <f>IF(K19="","",K19*J19)</f>
        <v/>
      </c>
      <c r="M19" s="13">
        <f>IF(K19="","",K19+L19)</f>
        <v/>
      </c>
      <c r="N19" s="4" t="n"/>
      <c r="O19" s="15" t="n"/>
      <c r="P19" s="19">
        <f>IF(OR(C19="",N19=""),"",IF(AND(N19&lt;&gt;"Payée",TODAY()&gt;C19),TODAY()-C19,0))</f>
        <v/>
      </c>
      <c r="Q19">
        <f>IF('Produits_Stock'!A19="","",'Produits_Stock'!A19)</f>
        <v/>
      </c>
    </row>
    <row r="20">
      <c r="A20" s="3" t="n"/>
      <c r="B20" s="15" t="n"/>
      <c r="C20" s="15" t="n"/>
      <c r="D20" s="4" t="n"/>
      <c r="E20" s="3" t="n"/>
      <c r="F20" s="3" t="n"/>
      <c r="G20" s="10">
        <f>IF(F20="","",IFERROR(VLOOKUP(F20,'Produits_Stock'!$A:$M,2,FALSE),"Référence inconnue"))</f>
        <v/>
      </c>
      <c r="H20" s="5" t="n"/>
      <c r="I20" s="9">
        <f>IF(F20="","",IFERROR(VLOOKUP(F20,'Produits_Stock'!$A:$M,12,FALSE),0))</f>
        <v/>
      </c>
      <c r="J20" s="16">
        <f>IF(F20="","",IFERROR(VLOOKUP(F20,'Produits_Stock'!$A:$M,13,FALSE),0.2))</f>
        <v/>
      </c>
      <c r="K20" s="9">
        <f>IF(OR(H20="",I20=""),"",H20*I20)</f>
        <v/>
      </c>
      <c r="L20" s="9">
        <f>IF(K20="","",K20*J20)</f>
        <v/>
      </c>
      <c r="M20" s="9">
        <f>IF(K20="","",K20+L20)</f>
        <v/>
      </c>
      <c r="N20" s="4" t="n"/>
      <c r="O20" s="15" t="n"/>
      <c r="P20" s="17">
        <f>IF(OR(C20="",N20=""),"",IF(AND(N20&lt;&gt;"Payée",TODAY()&gt;C20),TODAY()-C20,0))</f>
        <v/>
      </c>
      <c r="Q20">
        <f>IF('Produits_Stock'!A20="","",'Produits_Stock'!A20)</f>
        <v/>
      </c>
    </row>
    <row r="21">
      <c r="A21" s="3" t="n"/>
      <c r="B21" s="15" t="n"/>
      <c r="C21" s="15" t="n"/>
      <c r="D21" s="4" t="n"/>
      <c r="E21" s="3" t="n"/>
      <c r="F21" s="3" t="n"/>
      <c r="G21" s="14">
        <f>IF(F21="","",IFERROR(VLOOKUP(F21,'Produits_Stock'!$A:$M,2,FALSE),"Référence inconnue"))</f>
        <v/>
      </c>
      <c r="H21" s="5" t="n"/>
      <c r="I21" s="13">
        <f>IF(F21="","",IFERROR(VLOOKUP(F21,'Produits_Stock'!$A:$M,12,FALSE),0))</f>
        <v/>
      </c>
      <c r="J21" s="18">
        <f>IF(F21="","",IFERROR(VLOOKUP(F21,'Produits_Stock'!$A:$M,13,FALSE),0.2))</f>
        <v/>
      </c>
      <c r="K21" s="13">
        <f>IF(OR(H21="",I21=""),"",H21*I21)</f>
        <v/>
      </c>
      <c r="L21" s="13">
        <f>IF(K21="","",K21*J21)</f>
        <v/>
      </c>
      <c r="M21" s="13">
        <f>IF(K21="","",K21+L21)</f>
        <v/>
      </c>
      <c r="N21" s="4" t="n"/>
      <c r="O21" s="15" t="n"/>
      <c r="P21" s="19">
        <f>IF(OR(C21="",N21=""),"",IF(AND(N21&lt;&gt;"Payée",TODAY()&gt;C21),TODAY()-C21,0))</f>
        <v/>
      </c>
      <c r="Q21">
        <f>IF('Produits_Stock'!A21="","",'Produits_Stock'!A21)</f>
        <v/>
      </c>
    </row>
    <row r="22">
      <c r="A22" s="3" t="n"/>
      <c r="B22" s="15" t="n"/>
      <c r="C22" s="15" t="n"/>
      <c r="D22" s="4" t="n"/>
      <c r="E22" s="3" t="n"/>
      <c r="F22" s="3" t="n"/>
      <c r="G22" s="10">
        <f>IF(F22="","",IFERROR(VLOOKUP(F22,'Produits_Stock'!$A:$M,2,FALSE),"Référence inconnue"))</f>
        <v/>
      </c>
      <c r="H22" s="5" t="n"/>
      <c r="I22" s="9">
        <f>IF(F22="","",IFERROR(VLOOKUP(F22,'Produits_Stock'!$A:$M,12,FALSE),0))</f>
        <v/>
      </c>
      <c r="J22" s="16">
        <f>IF(F22="","",IFERROR(VLOOKUP(F22,'Produits_Stock'!$A:$M,13,FALSE),0.2))</f>
        <v/>
      </c>
      <c r="K22" s="9">
        <f>IF(OR(H22="",I22=""),"",H22*I22)</f>
        <v/>
      </c>
      <c r="L22" s="9">
        <f>IF(K22="","",K22*J22)</f>
        <v/>
      </c>
      <c r="M22" s="9">
        <f>IF(K22="","",K22+L22)</f>
        <v/>
      </c>
      <c r="N22" s="4" t="n"/>
      <c r="O22" s="15" t="n"/>
      <c r="P22" s="17">
        <f>IF(OR(C22="",N22=""),"",IF(AND(N22&lt;&gt;"Payée",TODAY()&gt;C22),TODAY()-C22,0))</f>
        <v/>
      </c>
      <c r="Q22">
        <f>IF('Produits_Stock'!A22="","",'Produits_Stock'!A22)</f>
        <v/>
      </c>
    </row>
    <row r="23">
      <c r="A23" s="3" t="n"/>
      <c r="B23" s="15" t="n"/>
      <c r="C23" s="15" t="n"/>
      <c r="D23" s="4" t="n"/>
      <c r="E23" s="3" t="n"/>
      <c r="F23" s="3" t="n"/>
      <c r="G23" s="14">
        <f>IF(F23="","",IFERROR(VLOOKUP(F23,'Produits_Stock'!$A:$M,2,FALSE),"Référence inconnue"))</f>
        <v/>
      </c>
      <c r="H23" s="5" t="n"/>
      <c r="I23" s="13">
        <f>IF(F23="","",IFERROR(VLOOKUP(F23,'Produits_Stock'!$A:$M,12,FALSE),0))</f>
        <v/>
      </c>
      <c r="J23" s="18">
        <f>IF(F23="","",IFERROR(VLOOKUP(F23,'Produits_Stock'!$A:$M,13,FALSE),0.2))</f>
        <v/>
      </c>
      <c r="K23" s="13">
        <f>IF(OR(H23="",I23=""),"",H23*I23)</f>
        <v/>
      </c>
      <c r="L23" s="13">
        <f>IF(K23="","",K23*J23)</f>
        <v/>
      </c>
      <c r="M23" s="13">
        <f>IF(K23="","",K23+L23)</f>
        <v/>
      </c>
      <c r="N23" s="4" t="n"/>
      <c r="O23" s="15" t="n"/>
      <c r="P23" s="19">
        <f>IF(OR(C23="",N23=""),"",IF(AND(N23&lt;&gt;"Payée",TODAY()&gt;C23),TODAY()-C23,0))</f>
        <v/>
      </c>
      <c r="Q23">
        <f>IF('Produits_Stock'!A23="","",'Produits_Stock'!A23)</f>
        <v/>
      </c>
    </row>
    <row r="24">
      <c r="A24" s="3" t="n"/>
      <c r="B24" s="15" t="n"/>
      <c r="C24" s="15" t="n"/>
      <c r="D24" s="4" t="n"/>
      <c r="E24" s="3" t="n"/>
      <c r="F24" s="3" t="n"/>
      <c r="G24" s="10">
        <f>IF(F24="","",IFERROR(VLOOKUP(F24,'Produits_Stock'!$A:$M,2,FALSE),"Référence inconnue"))</f>
        <v/>
      </c>
      <c r="H24" s="5" t="n"/>
      <c r="I24" s="9">
        <f>IF(F24="","",IFERROR(VLOOKUP(F24,'Produits_Stock'!$A:$M,12,FALSE),0))</f>
        <v/>
      </c>
      <c r="J24" s="16">
        <f>IF(F24="","",IFERROR(VLOOKUP(F24,'Produits_Stock'!$A:$M,13,FALSE),0.2))</f>
        <v/>
      </c>
      <c r="K24" s="9">
        <f>IF(OR(H24="",I24=""),"",H24*I24)</f>
        <v/>
      </c>
      <c r="L24" s="9">
        <f>IF(K24="","",K24*J24)</f>
        <v/>
      </c>
      <c r="M24" s="9">
        <f>IF(K24="","",K24+L24)</f>
        <v/>
      </c>
      <c r="N24" s="4" t="n"/>
      <c r="O24" s="15" t="n"/>
      <c r="P24" s="17">
        <f>IF(OR(C24="",N24=""),"",IF(AND(N24&lt;&gt;"Payée",TODAY()&gt;C24),TODAY()-C24,0))</f>
        <v/>
      </c>
      <c r="Q24">
        <f>IF('Produits_Stock'!A24="","",'Produits_Stock'!A24)</f>
        <v/>
      </c>
    </row>
    <row r="25">
      <c r="A25" s="3" t="n"/>
      <c r="B25" s="15" t="n"/>
      <c r="C25" s="15" t="n"/>
      <c r="D25" s="4" t="n"/>
      <c r="E25" s="3" t="n"/>
      <c r="F25" s="3" t="n"/>
      <c r="G25" s="14">
        <f>IF(F25="","",IFERROR(VLOOKUP(F25,'Produits_Stock'!$A:$M,2,FALSE),"Référence inconnue"))</f>
        <v/>
      </c>
      <c r="H25" s="5" t="n"/>
      <c r="I25" s="13">
        <f>IF(F25="","",IFERROR(VLOOKUP(F25,'Produits_Stock'!$A:$M,12,FALSE),0))</f>
        <v/>
      </c>
      <c r="J25" s="18">
        <f>IF(F25="","",IFERROR(VLOOKUP(F25,'Produits_Stock'!$A:$M,13,FALSE),0.2))</f>
        <v/>
      </c>
      <c r="K25" s="13">
        <f>IF(OR(H25="",I25=""),"",H25*I25)</f>
        <v/>
      </c>
      <c r="L25" s="13">
        <f>IF(K25="","",K25*J25)</f>
        <v/>
      </c>
      <c r="M25" s="13">
        <f>IF(K25="","",K25+L25)</f>
        <v/>
      </c>
      <c r="N25" s="4" t="n"/>
      <c r="O25" s="15" t="n"/>
      <c r="P25" s="19">
        <f>IF(OR(C25="",N25=""),"",IF(AND(N25&lt;&gt;"Payée",TODAY()&gt;C25),TODAY()-C25,0))</f>
        <v/>
      </c>
      <c r="Q25">
        <f>IF('Produits_Stock'!A25="","",'Produits_Stock'!A25)</f>
        <v/>
      </c>
    </row>
    <row r="26">
      <c r="A26" s="3" t="n"/>
      <c r="B26" s="15" t="n"/>
      <c r="C26" s="15" t="n"/>
      <c r="D26" s="4" t="n"/>
      <c r="E26" s="3" t="n"/>
      <c r="F26" s="3" t="n"/>
      <c r="G26" s="10">
        <f>IF(F26="","",IFERROR(VLOOKUP(F26,'Produits_Stock'!$A:$M,2,FALSE),"Référence inconnue"))</f>
        <v/>
      </c>
      <c r="H26" s="5" t="n"/>
      <c r="I26" s="9">
        <f>IF(F26="","",IFERROR(VLOOKUP(F26,'Produits_Stock'!$A:$M,12,FALSE),0))</f>
        <v/>
      </c>
      <c r="J26" s="16">
        <f>IF(F26="","",IFERROR(VLOOKUP(F26,'Produits_Stock'!$A:$M,13,FALSE),0.2))</f>
        <v/>
      </c>
      <c r="K26" s="9">
        <f>IF(OR(H26="",I26=""),"",H26*I26)</f>
        <v/>
      </c>
      <c r="L26" s="9">
        <f>IF(K26="","",K26*J26)</f>
        <v/>
      </c>
      <c r="M26" s="9">
        <f>IF(K26="","",K26+L26)</f>
        <v/>
      </c>
      <c r="N26" s="4" t="n"/>
      <c r="O26" s="15" t="n"/>
      <c r="P26" s="17">
        <f>IF(OR(C26="",N26=""),"",IF(AND(N26&lt;&gt;"Payée",TODAY()&gt;C26),TODAY()-C26,0))</f>
        <v/>
      </c>
      <c r="Q26">
        <f>IF('Produits_Stock'!A26="","",'Produits_Stock'!A26)</f>
        <v/>
      </c>
    </row>
    <row r="27">
      <c r="A27" s="3" t="n"/>
      <c r="B27" s="15" t="n"/>
      <c r="C27" s="15" t="n"/>
      <c r="D27" s="4" t="n"/>
      <c r="E27" s="3" t="n"/>
      <c r="F27" s="3" t="n"/>
      <c r="G27" s="14">
        <f>IF(F27="","",IFERROR(VLOOKUP(F27,'Produits_Stock'!$A:$M,2,FALSE),"Référence inconnue"))</f>
        <v/>
      </c>
      <c r="H27" s="5" t="n"/>
      <c r="I27" s="13">
        <f>IF(F27="","",IFERROR(VLOOKUP(F27,'Produits_Stock'!$A:$M,12,FALSE),0))</f>
        <v/>
      </c>
      <c r="J27" s="18">
        <f>IF(F27="","",IFERROR(VLOOKUP(F27,'Produits_Stock'!$A:$M,13,FALSE),0.2))</f>
        <v/>
      </c>
      <c r="K27" s="13">
        <f>IF(OR(H27="",I27=""),"",H27*I27)</f>
        <v/>
      </c>
      <c r="L27" s="13">
        <f>IF(K27="","",K27*J27)</f>
        <v/>
      </c>
      <c r="M27" s="13">
        <f>IF(K27="","",K27+L27)</f>
        <v/>
      </c>
      <c r="N27" s="4" t="n"/>
      <c r="O27" s="15" t="n"/>
      <c r="P27" s="19">
        <f>IF(OR(C27="",N27=""),"",IF(AND(N27&lt;&gt;"Payée",TODAY()&gt;C27),TODAY()-C27,0))</f>
        <v/>
      </c>
      <c r="Q27">
        <f>IF('Produits_Stock'!A27="","",'Produits_Stock'!A27)</f>
        <v/>
      </c>
    </row>
    <row r="28">
      <c r="A28" s="3" t="n"/>
      <c r="B28" s="15" t="n"/>
      <c r="C28" s="15" t="n"/>
      <c r="D28" s="4" t="n"/>
      <c r="E28" s="3" t="n"/>
      <c r="F28" s="3" t="n"/>
      <c r="G28" s="10">
        <f>IF(F28="","",IFERROR(VLOOKUP(F28,'Produits_Stock'!$A:$M,2,FALSE),"Référence inconnue"))</f>
        <v/>
      </c>
      <c r="H28" s="5" t="n"/>
      <c r="I28" s="9">
        <f>IF(F28="","",IFERROR(VLOOKUP(F28,'Produits_Stock'!$A:$M,12,FALSE),0))</f>
        <v/>
      </c>
      <c r="J28" s="16">
        <f>IF(F28="","",IFERROR(VLOOKUP(F28,'Produits_Stock'!$A:$M,13,FALSE),0.2))</f>
        <v/>
      </c>
      <c r="K28" s="9">
        <f>IF(OR(H28="",I28=""),"",H28*I28)</f>
        <v/>
      </c>
      <c r="L28" s="9">
        <f>IF(K28="","",K28*J28)</f>
        <v/>
      </c>
      <c r="M28" s="9">
        <f>IF(K28="","",K28+L28)</f>
        <v/>
      </c>
      <c r="N28" s="4" t="n"/>
      <c r="O28" s="15" t="n"/>
      <c r="P28" s="17">
        <f>IF(OR(C28="",N28=""),"",IF(AND(N28&lt;&gt;"Payée",TODAY()&gt;C28),TODAY()-C28,0))</f>
        <v/>
      </c>
      <c r="Q28">
        <f>IF('Produits_Stock'!A28="","",'Produits_Stock'!A28)</f>
        <v/>
      </c>
    </row>
    <row r="29">
      <c r="A29" s="3" t="n"/>
      <c r="B29" s="15" t="n"/>
      <c r="C29" s="15" t="n"/>
      <c r="D29" s="4" t="n"/>
      <c r="E29" s="3" t="n"/>
      <c r="F29" s="3" t="n"/>
      <c r="G29" s="14">
        <f>IF(F29="","",IFERROR(VLOOKUP(F29,'Produits_Stock'!$A:$M,2,FALSE),"Référence inconnue"))</f>
        <v/>
      </c>
      <c r="H29" s="5" t="n"/>
      <c r="I29" s="13">
        <f>IF(F29="","",IFERROR(VLOOKUP(F29,'Produits_Stock'!$A:$M,12,FALSE),0))</f>
        <v/>
      </c>
      <c r="J29" s="18">
        <f>IF(F29="","",IFERROR(VLOOKUP(F29,'Produits_Stock'!$A:$M,13,FALSE),0.2))</f>
        <v/>
      </c>
      <c r="K29" s="13">
        <f>IF(OR(H29="",I29=""),"",H29*I29)</f>
        <v/>
      </c>
      <c r="L29" s="13">
        <f>IF(K29="","",K29*J29)</f>
        <v/>
      </c>
      <c r="M29" s="13">
        <f>IF(K29="","",K29+L29)</f>
        <v/>
      </c>
      <c r="N29" s="4" t="n"/>
      <c r="O29" s="15" t="n"/>
      <c r="P29" s="19">
        <f>IF(OR(C29="",N29=""),"",IF(AND(N29&lt;&gt;"Payée",TODAY()&gt;C29),TODAY()-C29,0))</f>
        <v/>
      </c>
      <c r="Q29">
        <f>IF('Produits_Stock'!A29="","",'Produits_Stock'!A29)</f>
        <v/>
      </c>
    </row>
    <row r="30">
      <c r="A30" s="3" t="n"/>
      <c r="B30" s="15" t="n"/>
      <c r="C30" s="15" t="n"/>
      <c r="D30" s="4" t="n"/>
      <c r="E30" s="3" t="n"/>
      <c r="F30" s="3" t="n"/>
      <c r="G30" s="10">
        <f>IF(F30="","",IFERROR(VLOOKUP(F30,'Produits_Stock'!$A:$M,2,FALSE),"Référence inconnue"))</f>
        <v/>
      </c>
      <c r="H30" s="5" t="n"/>
      <c r="I30" s="9">
        <f>IF(F30="","",IFERROR(VLOOKUP(F30,'Produits_Stock'!$A:$M,12,FALSE),0))</f>
        <v/>
      </c>
      <c r="J30" s="16">
        <f>IF(F30="","",IFERROR(VLOOKUP(F30,'Produits_Stock'!$A:$M,13,FALSE),0.2))</f>
        <v/>
      </c>
      <c r="K30" s="9">
        <f>IF(OR(H30="",I30=""),"",H30*I30)</f>
        <v/>
      </c>
      <c r="L30" s="9">
        <f>IF(K30="","",K30*J30)</f>
        <v/>
      </c>
      <c r="M30" s="9">
        <f>IF(K30="","",K30+L30)</f>
        <v/>
      </c>
      <c r="N30" s="4" t="n"/>
      <c r="O30" s="15" t="n"/>
      <c r="P30" s="17">
        <f>IF(OR(C30="",N30=""),"",IF(AND(N30&lt;&gt;"Payée",TODAY()&gt;C30),TODAY()-C30,0))</f>
        <v/>
      </c>
      <c r="Q30">
        <f>IF('Produits_Stock'!A30="","",'Produits_Stock'!A30)</f>
        <v/>
      </c>
    </row>
    <row r="31">
      <c r="A31" s="3" t="n"/>
      <c r="B31" s="15" t="n"/>
      <c r="C31" s="15" t="n"/>
      <c r="D31" s="4" t="n"/>
      <c r="E31" s="3" t="n"/>
      <c r="F31" s="3" t="n"/>
      <c r="G31" s="14">
        <f>IF(F31="","",IFERROR(VLOOKUP(F31,'Produits_Stock'!$A:$M,2,FALSE),"Référence inconnue"))</f>
        <v/>
      </c>
      <c r="H31" s="5" t="n"/>
      <c r="I31" s="13">
        <f>IF(F31="","",IFERROR(VLOOKUP(F31,'Produits_Stock'!$A:$M,12,FALSE),0))</f>
        <v/>
      </c>
      <c r="J31" s="18">
        <f>IF(F31="","",IFERROR(VLOOKUP(F31,'Produits_Stock'!$A:$M,13,FALSE),0.2))</f>
        <v/>
      </c>
      <c r="K31" s="13">
        <f>IF(OR(H31="",I31=""),"",H31*I31)</f>
        <v/>
      </c>
      <c r="L31" s="13">
        <f>IF(K31="","",K31*J31)</f>
        <v/>
      </c>
      <c r="M31" s="13">
        <f>IF(K31="","",K31+L31)</f>
        <v/>
      </c>
      <c r="N31" s="4" t="n"/>
      <c r="O31" s="15" t="n"/>
      <c r="P31" s="19">
        <f>IF(OR(C31="",N31=""),"",IF(AND(N31&lt;&gt;"Payée",TODAY()&gt;C31),TODAY()-C31,0))</f>
        <v/>
      </c>
      <c r="Q31">
        <f>IF('Produits_Stock'!A31="","",'Produits_Stock'!A31)</f>
        <v/>
      </c>
    </row>
    <row r="32">
      <c r="A32" s="3" t="n"/>
      <c r="B32" s="15" t="n"/>
      <c r="C32" s="15" t="n"/>
      <c r="D32" s="4" t="n"/>
      <c r="E32" s="3" t="n"/>
      <c r="F32" s="3" t="n"/>
      <c r="G32" s="10">
        <f>IF(F32="","",IFERROR(VLOOKUP(F32,'Produits_Stock'!$A:$M,2,FALSE),"Référence inconnue"))</f>
        <v/>
      </c>
      <c r="H32" s="5" t="n"/>
      <c r="I32" s="9">
        <f>IF(F32="","",IFERROR(VLOOKUP(F32,'Produits_Stock'!$A:$M,12,FALSE),0))</f>
        <v/>
      </c>
      <c r="J32" s="16">
        <f>IF(F32="","",IFERROR(VLOOKUP(F32,'Produits_Stock'!$A:$M,13,FALSE),0.2))</f>
        <v/>
      </c>
      <c r="K32" s="9">
        <f>IF(OR(H32="",I32=""),"",H32*I32)</f>
        <v/>
      </c>
      <c r="L32" s="9">
        <f>IF(K32="","",K32*J32)</f>
        <v/>
      </c>
      <c r="M32" s="9">
        <f>IF(K32="","",K32+L32)</f>
        <v/>
      </c>
      <c r="N32" s="4" t="n"/>
      <c r="O32" s="15" t="n"/>
      <c r="P32" s="17">
        <f>IF(OR(C32="",N32=""),"",IF(AND(N32&lt;&gt;"Payée",TODAY()&gt;C32),TODAY()-C32,0))</f>
        <v/>
      </c>
      <c r="Q32">
        <f>IF('Produits_Stock'!A32="","",'Produits_Stock'!A32)</f>
        <v/>
      </c>
    </row>
    <row r="33">
      <c r="A33" s="3" t="n"/>
      <c r="B33" s="15" t="n"/>
      <c r="C33" s="15" t="n"/>
      <c r="D33" s="4" t="n"/>
      <c r="E33" s="3" t="n"/>
      <c r="F33" s="3" t="n"/>
      <c r="G33" s="14">
        <f>IF(F33="","",IFERROR(VLOOKUP(F33,'Produits_Stock'!$A:$M,2,FALSE),"Référence inconnue"))</f>
        <v/>
      </c>
      <c r="H33" s="5" t="n"/>
      <c r="I33" s="13">
        <f>IF(F33="","",IFERROR(VLOOKUP(F33,'Produits_Stock'!$A:$M,12,FALSE),0))</f>
        <v/>
      </c>
      <c r="J33" s="18">
        <f>IF(F33="","",IFERROR(VLOOKUP(F33,'Produits_Stock'!$A:$M,13,FALSE),0.2))</f>
        <v/>
      </c>
      <c r="K33" s="13">
        <f>IF(OR(H33="",I33=""),"",H33*I33)</f>
        <v/>
      </c>
      <c r="L33" s="13">
        <f>IF(K33="","",K33*J33)</f>
        <v/>
      </c>
      <c r="M33" s="13">
        <f>IF(K33="","",K33+L33)</f>
        <v/>
      </c>
      <c r="N33" s="4" t="n"/>
      <c r="O33" s="15" t="n"/>
      <c r="P33" s="19">
        <f>IF(OR(C33="",N33=""),"",IF(AND(N33&lt;&gt;"Payée",TODAY()&gt;C33),TODAY()-C33,0))</f>
        <v/>
      </c>
      <c r="Q33">
        <f>IF('Produits_Stock'!A33="","",'Produits_Stock'!A33)</f>
        <v/>
      </c>
    </row>
    <row r="34">
      <c r="A34" s="3" t="n"/>
      <c r="B34" s="15" t="n"/>
      <c r="C34" s="15" t="n"/>
      <c r="D34" s="4" t="n"/>
      <c r="E34" s="3" t="n"/>
      <c r="F34" s="3" t="n"/>
      <c r="G34" s="10">
        <f>IF(F34="","",IFERROR(VLOOKUP(F34,'Produits_Stock'!$A:$M,2,FALSE),"Référence inconnue"))</f>
        <v/>
      </c>
      <c r="H34" s="5" t="n"/>
      <c r="I34" s="9">
        <f>IF(F34="","",IFERROR(VLOOKUP(F34,'Produits_Stock'!$A:$M,12,FALSE),0))</f>
        <v/>
      </c>
      <c r="J34" s="16">
        <f>IF(F34="","",IFERROR(VLOOKUP(F34,'Produits_Stock'!$A:$M,13,FALSE),0.2))</f>
        <v/>
      </c>
      <c r="K34" s="9">
        <f>IF(OR(H34="",I34=""),"",H34*I34)</f>
        <v/>
      </c>
      <c r="L34" s="9">
        <f>IF(K34="","",K34*J34)</f>
        <v/>
      </c>
      <c r="M34" s="9">
        <f>IF(K34="","",K34+L34)</f>
        <v/>
      </c>
      <c r="N34" s="4" t="n"/>
      <c r="O34" s="15" t="n"/>
      <c r="P34" s="17">
        <f>IF(OR(C34="",N34=""),"",IF(AND(N34&lt;&gt;"Payée",TODAY()&gt;C34),TODAY()-C34,0))</f>
        <v/>
      </c>
      <c r="Q34">
        <f>IF('Produits_Stock'!A34="","",'Produits_Stock'!A34)</f>
        <v/>
      </c>
    </row>
    <row r="35">
      <c r="A35" s="3" t="n"/>
      <c r="B35" s="15" t="n"/>
      <c r="C35" s="15" t="n"/>
      <c r="D35" s="4" t="n"/>
      <c r="E35" s="3" t="n"/>
      <c r="F35" s="3" t="n"/>
      <c r="G35" s="14">
        <f>IF(F35="","",IFERROR(VLOOKUP(F35,'Produits_Stock'!$A:$M,2,FALSE),"Référence inconnue"))</f>
        <v/>
      </c>
      <c r="H35" s="5" t="n"/>
      <c r="I35" s="13">
        <f>IF(F35="","",IFERROR(VLOOKUP(F35,'Produits_Stock'!$A:$M,12,FALSE),0))</f>
        <v/>
      </c>
      <c r="J35" s="18">
        <f>IF(F35="","",IFERROR(VLOOKUP(F35,'Produits_Stock'!$A:$M,13,FALSE),0.2))</f>
        <v/>
      </c>
      <c r="K35" s="13">
        <f>IF(OR(H35="",I35=""),"",H35*I35)</f>
        <v/>
      </c>
      <c r="L35" s="13">
        <f>IF(K35="","",K35*J35)</f>
        <v/>
      </c>
      <c r="M35" s="13">
        <f>IF(K35="","",K35+L35)</f>
        <v/>
      </c>
      <c r="N35" s="4" t="n"/>
      <c r="O35" s="15" t="n"/>
      <c r="P35" s="19">
        <f>IF(OR(C35="",N35=""),"",IF(AND(N35&lt;&gt;"Payée",TODAY()&gt;C35),TODAY()-C35,0))</f>
        <v/>
      </c>
      <c r="Q35">
        <f>IF('Produits_Stock'!A35="","",'Produits_Stock'!A35)</f>
        <v/>
      </c>
    </row>
    <row r="36">
      <c r="A36" s="3" t="n"/>
      <c r="B36" s="15" t="n"/>
      <c r="C36" s="15" t="n"/>
      <c r="D36" s="4" t="n"/>
      <c r="E36" s="3" t="n"/>
      <c r="F36" s="3" t="n"/>
      <c r="G36" s="10">
        <f>IF(F36="","",IFERROR(VLOOKUP(F36,'Produits_Stock'!$A:$M,2,FALSE),"Référence inconnue"))</f>
        <v/>
      </c>
      <c r="H36" s="5" t="n"/>
      <c r="I36" s="9">
        <f>IF(F36="","",IFERROR(VLOOKUP(F36,'Produits_Stock'!$A:$M,12,FALSE),0))</f>
        <v/>
      </c>
      <c r="J36" s="16">
        <f>IF(F36="","",IFERROR(VLOOKUP(F36,'Produits_Stock'!$A:$M,13,FALSE),0.2))</f>
        <v/>
      </c>
      <c r="K36" s="9">
        <f>IF(OR(H36="",I36=""),"",H36*I36)</f>
        <v/>
      </c>
      <c r="L36" s="9">
        <f>IF(K36="","",K36*J36)</f>
        <v/>
      </c>
      <c r="M36" s="9">
        <f>IF(K36="","",K36+L36)</f>
        <v/>
      </c>
      <c r="N36" s="4" t="n"/>
      <c r="O36" s="15" t="n"/>
      <c r="P36" s="17">
        <f>IF(OR(C36="",N36=""),"",IF(AND(N36&lt;&gt;"Payée",TODAY()&gt;C36),TODAY()-C36,0))</f>
        <v/>
      </c>
      <c r="Q36">
        <f>IF('Produits_Stock'!A36="","",'Produits_Stock'!A36)</f>
        <v/>
      </c>
    </row>
    <row r="37">
      <c r="A37" s="3" t="n"/>
      <c r="B37" s="15" t="n"/>
      <c r="C37" s="15" t="n"/>
      <c r="D37" s="4" t="n"/>
      <c r="E37" s="3" t="n"/>
      <c r="F37" s="3" t="n"/>
      <c r="G37" s="14">
        <f>IF(F37="","",IFERROR(VLOOKUP(F37,'Produits_Stock'!$A:$M,2,FALSE),"Référence inconnue"))</f>
        <v/>
      </c>
      <c r="H37" s="5" t="n"/>
      <c r="I37" s="13">
        <f>IF(F37="","",IFERROR(VLOOKUP(F37,'Produits_Stock'!$A:$M,12,FALSE),0))</f>
        <v/>
      </c>
      <c r="J37" s="18">
        <f>IF(F37="","",IFERROR(VLOOKUP(F37,'Produits_Stock'!$A:$M,13,FALSE),0.2))</f>
        <v/>
      </c>
      <c r="K37" s="13">
        <f>IF(OR(H37="",I37=""),"",H37*I37)</f>
        <v/>
      </c>
      <c r="L37" s="13">
        <f>IF(K37="","",K37*J37)</f>
        <v/>
      </c>
      <c r="M37" s="13">
        <f>IF(K37="","",K37+L37)</f>
        <v/>
      </c>
      <c r="N37" s="4" t="n"/>
      <c r="O37" s="15" t="n"/>
      <c r="P37" s="19">
        <f>IF(OR(C37="",N37=""),"",IF(AND(N37&lt;&gt;"Payée",TODAY()&gt;C37),TODAY()-C37,0))</f>
        <v/>
      </c>
      <c r="Q37">
        <f>IF('Produits_Stock'!A37="","",'Produits_Stock'!A37)</f>
        <v/>
      </c>
    </row>
    <row r="38">
      <c r="A38" s="3" t="n"/>
      <c r="B38" s="15" t="n"/>
      <c r="C38" s="15" t="n"/>
      <c r="D38" s="4" t="n"/>
      <c r="E38" s="3" t="n"/>
      <c r="F38" s="3" t="n"/>
      <c r="G38" s="10">
        <f>IF(F38="","",IFERROR(VLOOKUP(F38,'Produits_Stock'!$A:$M,2,FALSE),"Référence inconnue"))</f>
        <v/>
      </c>
      <c r="H38" s="5" t="n"/>
      <c r="I38" s="9">
        <f>IF(F38="","",IFERROR(VLOOKUP(F38,'Produits_Stock'!$A:$M,12,FALSE),0))</f>
        <v/>
      </c>
      <c r="J38" s="16">
        <f>IF(F38="","",IFERROR(VLOOKUP(F38,'Produits_Stock'!$A:$M,13,FALSE),0.2))</f>
        <v/>
      </c>
      <c r="K38" s="9">
        <f>IF(OR(H38="",I38=""),"",H38*I38)</f>
        <v/>
      </c>
      <c r="L38" s="9">
        <f>IF(K38="","",K38*J38)</f>
        <v/>
      </c>
      <c r="M38" s="9">
        <f>IF(K38="","",K38+L38)</f>
        <v/>
      </c>
      <c r="N38" s="4" t="n"/>
      <c r="O38" s="15" t="n"/>
      <c r="P38" s="17">
        <f>IF(OR(C38="",N38=""),"",IF(AND(N38&lt;&gt;"Payée",TODAY()&gt;C38),TODAY()-C38,0))</f>
        <v/>
      </c>
      <c r="Q38">
        <f>IF('Produits_Stock'!A38="","",'Produits_Stock'!A38)</f>
        <v/>
      </c>
    </row>
    <row r="39">
      <c r="A39" s="3" t="n"/>
      <c r="B39" s="15" t="n"/>
      <c r="C39" s="15" t="n"/>
      <c r="D39" s="4" t="n"/>
      <c r="E39" s="3" t="n"/>
      <c r="F39" s="3" t="n"/>
      <c r="G39" s="14">
        <f>IF(F39="","",IFERROR(VLOOKUP(F39,'Produits_Stock'!$A:$M,2,FALSE),"Référence inconnue"))</f>
        <v/>
      </c>
      <c r="H39" s="5" t="n"/>
      <c r="I39" s="13">
        <f>IF(F39="","",IFERROR(VLOOKUP(F39,'Produits_Stock'!$A:$M,12,FALSE),0))</f>
        <v/>
      </c>
      <c r="J39" s="18">
        <f>IF(F39="","",IFERROR(VLOOKUP(F39,'Produits_Stock'!$A:$M,13,FALSE),0.2))</f>
        <v/>
      </c>
      <c r="K39" s="13">
        <f>IF(OR(H39="",I39=""),"",H39*I39)</f>
        <v/>
      </c>
      <c r="L39" s="13">
        <f>IF(K39="","",K39*J39)</f>
        <v/>
      </c>
      <c r="M39" s="13">
        <f>IF(K39="","",K39+L39)</f>
        <v/>
      </c>
      <c r="N39" s="4" t="n"/>
      <c r="O39" s="15" t="n"/>
      <c r="P39" s="19">
        <f>IF(OR(C39="",N39=""),"",IF(AND(N39&lt;&gt;"Payée",TODAY()&gt;C39),TODAY()-C39,0))</f>
        <v/>
      </c>
      <c r="Q39">
        <f>IF('Produits_Stock'!A39="","",'Produits_Stock'!A39)</f>
        <v/>
      </c>
    </row>
    <row r="40">
      <c r="A40" s="3" t="n"/>
      <c r="B40" s="15" t="n"/>
      <c r="C40" s="15" t="n"/>
      <c r="D40" s="4" t="n"/>
      <c r="E40" s="3" t="n"/>
      <c r="F40" s="3" t="n"/>
      <c r="G40" s="10">
        <f>IF(F40="","",IFERROR(VLOOKUP(F40,'Produits_Stock'!$A:$M,2,FALSE),"Référence inconnue"))</f>
        <v/>
      </c>
      <c r="H40" s="5" t="n"/>
      <c r="I40" s="9">
        <f>IF(F40="","",IFERROR(VLOOKUP(F40,'Produits_Stock'!$A:$M,12,FALSE),0))</f>
        <v/>
      </c>
      <c r="J40" s="16">
        <f>IF(F40="","",IFERROR(VLOOKUP(F40,'Produits_Stock'!$A:$M,13,FALSE),0.2))</f>
        <v/>
      </c>
      <c r="K40" s="9">
        <f>IF(OR(H40="",I40=""),"",H40*I40)</f>
        <v/>
      </c>
      <c r="L40" s="9">
        <f>IF(K40="","",K40*J40)</f>
        <v/>
      </c>
      <c r="M40" s="9">
        <f>IF(K40="","",K40+L40)</f>
        <v/>
      </c>
      <c r="N40" s="4" t="n"/>
      <c r="O40" s="15" t="n"/>
      <c r="P40" s="17">
        <f>IF(OR(C40="",N40=""),"",IF(AND(N40&lt;&gt;"Payée",TODAY()&gt;C40),TODAY()-C40,0))</f>
        <v/>
      </c>
      <c r="Q40">
        <f>IF('Produits_Stock'!A40="","",'Produits_Stock'!A40)</f>
        <v/>
      </c>
    </row>
    <row r="41">
      <c r="A41" s="3" t="n"/>
      <c r="B41" s="15" t="n"/>
      <c r="C41" s="15" t="n"/>
      <c r="D41" s="4" t="n"/>
      <c r="E41" s="3" t="n"/>
      <c r="F41" s="3" t="n"/>
      <c r="G41" s="14">
        <f>IF(F41="","",IFERROR(VLOOKUP(F41,'Produits_Stock'!$A:$M,2,FALSE),"Référence inconnue"))</f>
        <v/>
      </c>
      <c r="H41" s="5" t="n"/>
      <c r="I41" s="13">
        <f>IF(F41="","",IFERROR(VLOOKUP(F41,'Produits_Stock'!$A:$M,12,FALSE),0))</f>
        <v/>
      </c>
      <c r="J41" s="18">
        <f>IF(F41="","",IFERROR(VLOOKUP(F41,'Produits_Stock'!$A:$M,13,FALSE),0.2))</f>
        <v/>
      </c>
      <c r="K41" s="13">
        <f>IF(OR(H41="",I41=""),"",H41*I41)</f>
        <v/>
      </c>
      <c r="L41" s="13">
        <f>IF(K41="","",K41*J41)</f>
        <v/>
      </c>
      <c r="M41" s="13">
        <f>IF(K41="","",K41+L41)</f>
        <v/>
      </c>
      <c r="N41" s="4" t="n"/>
      <c r="O41" s="15" t="n"/>
      <c r="P41" s="19">
        <f>IF(OR(C41="",N41=""),"",IF(AND(N41&lt;&gt;"Payée",TODAY()&gt;C41),TODAY()-C41,0))</f>
        <v/>
      </c>
      <c r="Q41">
        <f>IF('Produits_Stock'!A41="","",'Produits_Stock'!A41)</f>
        <v/>
      </c>
    </row>
    <row r="42">
      <c r="A42" s="3" t="n"/>
      <c r="B42" s="15" t="n"/>
      <c r="C42" s="15" t="n"/>
      <c r="D42" s="4" t="n"/>
      <c r="E42" s="3" t="n"/>
      <c r="F42" s="3" t="n"/>
      <c r="G42" s="10">
        <f>IF(F42="","",IFERROR(VLOOKUP(F42,'Produits_Stock'!$A:$M,2,FALSE),"Référence inconnue"))</f>
        <v/>
      </c>
      <c r="H42" s="5" t="n"/>
      <c r="I42" s="9">
        <f>IF(F42="","",IFERROR(VLOOKUP(F42,'Produits_Stock'!$A:$M,12,FALSE),0))</f>
        <v/>
      </c>
      <c r="J42" s="16">
        <f>IF(F42="","",IFERROR(VLOOKUP(F42,'Produits_Stock'!$A:$M,13,FALSE),0.2))</f>
        <v/>
      </c>
      <c r="K42" s="9">
        <f>IF(OR(H42="",I42=""),"",H42*I42)</f>
        <v/>
      </c>
      <c r="L42" s="9">
        <f>IF(K42="","",K42*J42)</f>
        <v/>
      </c>
      <c r="M42" s="9">
        <f>IF(K42="","",K42+L42)</f>
        <v/>
      </c>
      <c r="N42" s="4" t="n"/>
      <c r="O42" s="15" t="n"/>
      <c r="P42" s="17">
        <f>IF(OR(C42="",N42=""),"",IF(AND(N42&lt;&gt;"Payée",TODAY()&gt;C42),TODAY()-C42,0))</f>
        <v/>
      </c>
      <c r="Q42">
        <f>IF('Produits_Stock'!A42="","",'Produits_Stock'!A42)</f>
        <v/>
      </c>
    </row>
    <row r="43">
      <c r="A43" s="3" t="n"/>
      <c r="B43" s="15" t="n"/>
      <c r="C43" s="15" t="n"/>
      <c r="D43" s="4" t="n"/>
      <c r="E43" s="3" t="n"/>
      <c r="F43" s="3" t="n"/>
      <c r="G43" s="14">
        <f>IF(F43="","",IFERROR(VLOOKUP(F43,'Produits_Stock'!$A:$M,2,FALSE),"Référence inconnue"))</f>
        <v/>
      </c>
      <c r="H43" s="5" t="n"/>
      <c r="I43" s="13">
        <f>IF(F43="","",IFERROR(VLOOKUP(F43,'Produits_Stock'!$A:$M,12,FALSE),0))</f>
        <v/>
      </c>
      <c r="J43" s="18">
        <f>IF(F43="","",IFERROR(VLOOKUP(F43,'Produits_Stock'!$A:$M,13,FALSE),0.2))</f>
        <v/>
      </c>
      <c r="K43" s="13">
        <f>IF(OR(H43="",I43=""),"",H43*I43)</f>
        <v/>
      </c>
      <c r="L43" s="13">
        <f>IF(K43="","",K43*J43)</f>
        <v/>
      </c>
      <c r="M43" s="13">
        <f>IF(K43="","",K43+L43)</f>
        <v/>
      </c>
      <c r="N43" s="4" t="n"/>
      <c r="O43" s="15" t="n"/>
      <c r="P43" s="19">
        <f>IF(OR(C43="",N43=""),"",IF(AND(N43&lt;&gt;"Payée",TODAY()&gt;C43),TODAY()-C43,0))</f>
        <v/>
      </c>
      <c r="Q43">
        <f>IF('Produits_Stock'!A43="","",'Produits_Stock'!A43)</f>
        <v/>
      </c>
    </row>
    <row r="44">
      <c r="A44" s="3" t="n"/>
      <c r="B44" s="15" t="n"/>
      <c r="C44" s="15" t="n"/>
      <c r="D44" s="4" t="n"/>
      <c r="E44" s="3" t="n"/>
      <c r="F44" s="3" t="n"/>
      <c r="G44" s="10">
        <f>IF(F44="","",IFERROR(VLOOKUP(F44,'Produits_Stock'!$A:$M,2,FALSE),"Référence inconnue"))</f>
        <v/>
      </c>
      <c r="H44" s="5" t="n"/>
      <c r="I44" s="9">
        <f>IF(F44="","",IFERROR(VLOOKUP(F44,'Produits_Stock'!$A:$M,12,FALSE),0))</f>
        <v/>
      </c>
      <c r="J44" s="16">
        <f>IF(F44="","",IFERROR(VLOOKUP(F44,'Produits_Stock'!$A:$M,13,FALSE),0.2))</f>
        <v/>
      </c>
      <c r="K44" s="9">
        <f>IF(OR(H44="",I44=""),"",H44*I44)</f>
        <v/>
      </c>
      <c r="L44" s="9">
        <f>IF(K44="","",K44*J44)</f>
        <v/>
      </c>
      <c r="M44" s="9">
        <f>IF(K44="","",K44+L44)</f>
        <v/>
      </c>
      <c r="N44" s="4" t="n"/>
      <c r="O44" s="15" t="n"/>
      <c r="P44" s="17">
        <f>IF(OR(C44="",N44=""),"",IF(AND(N44&lt;&gt;"Payée",TODAY()&gt;C44),TODAY()-C44,0))</f>
        <v/>
      </c>
      <c r="Q44">
        <f>IF('Produits_Stock'!A44="","",'Produits_Stock'!A44)</f>
        <v/>
      </c>
    </row>
    <row r="45">
      <c r="A45" s="3" t="n"/>
      <c r="B45" s="15" t="n"/>
      <c r="C45" s="15" t="n"/>
      <c r="D45" s="4" t="n"/>
      <c r="E45" s="3" t="n"/>
      <c r="F45" s="3" t="n"/>
      <c r="G45" s="14">
        <f>IF(F45="","",IFERROR(VLOOKUP(F45,'Produits_Stock'!$A:$M,2,FALSE),"Référence inconnue"))</f>
        <v/>
      </c>
      <c r="H45" s="5" t="n"/>
      <c r="I45" s="13">
        <f>IF(F45="","",IFERROR(VLOOKUP(F45,'Produits_Stock'!$A:$M,12,FALSE),0))</f>
        <v/>
      </c>
      <c r="J45" s="18">
        <f>IF(F45="","",IFERROR(VLOOKUP(F45,'Produits_Stock'!$A:$M,13,FALSE),0.2))</f>
        <v/>
      </c>
      <c r="K45" s="13">
        <f>IF(OR(H45="",I45=""),"",H45*I45)</f>
        <v/>
      </c>
      <c r="L45" s="13">
        <f>IF(K45="","",K45*J45)</f>
        <v/>
      </c>
      <c r="M45" s="13">
        <f>IF(K45="","",K45+L45)</f>
        <v/>
      </c>
      <c r="N45" s="4" t="n"/>
      <c r="O45" s="15" t="n"/>
      <c r="P45" s="19">
        <f>IF(OR(C45="",N45=""),"",IF(AND(N45&lt;&gt;"Payée",TODAY()&gt;C45),TODAY()-C45,0))</f>
        <v/>
      </c>
      <c r="Q45">
        <f>IF('Produits_Stock'!A45="","",'Produits_Stock'!A45)</f>
        <v/>
      </c>
    </row>
    <row r="46">
      <c r="A46" s="3" t="n"/>
      <c r="B46" s="15" t="n"/>
      <c r="C46" s="15" t="n"/>
      <c r="D46" s="4" t="n"/>
      <c r="E46" s="3" t="n"/>
      <c r="F46" s="3" t="n"/>
      <c r="G46" s="10">
        <f>IF(F46="","",IFERROR(VLOOKUP(F46,'Produits_Stock'!$A:$M,2,FALSE),"Référence inconnue"))</f>
        <v/>
      </c>
      <c r="H46" s="5" t="n"/>
      <c r="I46" s="9">
        <f>IF(F46="","",IFERROR(VLOOKUP(F46,'Produits_Stock'!$A:$M,12,FALSE),0))</f>
        <v/>
      </c>
      <c r="J46" s="16">
        <f>IF(F46="","",IFERROR(VLOOKUP(F46,'Produits_Stock'!$A:$M,13,FALSE),0.2))</f>
        <v/>
      </c>
      <c r="K46" s="9">
        <f>IF(OR(H46="",I46=""),"",H46*I46)</f>
        <v/>
      </c>
      <c r="L46" s="9">
        <f>IF(K46="","",K46*J46)</f>
        <v/>
      </c>
      <c r="M46" s="9">
        <f>IF(K46="","",K46+L46)</f>
        <v/>
      </c>
      <c r="N46" s="4" t="n"/>
      <c r="O46" s="15" t="n"/>
      <c r="P46" s="17">
        <f>IF(OR(C46="",N46=""),"",IF(AND(N46&lt;&gt;"Payée",TODAY()&gt;C46),TODAY()-C46,0))</f>
        <v/>
      </c>
      <c r="Q46">
        <f>IF('Produits_Stock'!A46="","",'Produits_Stock'!A46)</f>
        <v/>
      </c>
    </row>
    <row r="47">
      <c r="A47" s="3" t="n"/>
      <c r="B47" s="15" t="n"/>
      <c r="C47" s="15" t="n"/>
      <c r="D47" s="4" t="n"/>
      <c r="E47" s="3" t="n"/>
      <c r="F47" s="3" t="n"/>
      <c r="G47" s="14">
        <f>IF(F47="","",IFERROR(VLOOKUP(F47,'Produits_Stock'!$A:$M,2,FALSE),"Référence inconnue"))</f>
        <v/>
      </c>
      <c r="H47" s="5" t="n"/>
      <c r="I47" s="13">
        <f>IF(F47="","",IFERROR(VLOOKUP(F47,'Produits_Stock'!$A:$M,12,FALSE),0))</f>
        <v/>
      </c>
      <c r="J47" s="18">
        <f>IF(F47="","",IFERROR(VLOOKUP(F47,'Produits_Stock'!$A:$M,13,FALSE),0.2))</f>
        <v/>
      </c>
      <c r="K47" s="13">
        <f>IF(OR(H47="",I47=""),"",H47*I47)</f>
        <v/>
      </c>
      <c r="L47" s="13">
        <f>IF(K47="","",K47*J47)</f>
        <v/>
      </c>
      <c r="M47" s="13">
        <f>IF(K47="","",K47+L47)</f>
        <v/>
      </c>
      <c r="N47" s="4" t="n"/>
      <c r="O47" s="15" t="n"/>
      <c r="P47" s="19">
        <f>IF(OR(C47="",N47=""),"",IF(AND(N47&lt;&gt;"Payée",TODAY()&gt;C47),TODAY()-C47,0))</f>
        <v/>
      </c>
      <c r="Q47">
        <f>IF('Produits_Stock'!A47="","",'Produits_Stock'!A47)</f>
        <v/>
      </c>
    </row>
    <row r="48">
      <c r="A48" s="3" t="n"/>
      <c r="B48" s="15" t="n"/>
      <c r="C48" s="15" t="n"/>
      <c r="D48" s="4" t="n"/>
      <c r="E48" s="3" t="n"/>
      <c r="F48" s="3" t="n"/>
      <c r="G48" s="10">
        <f>IF(F48="","",IFERROR(VLOOKUP(F48,'Produits_Stock'!$A:$M,2,FALSE),"Référence inconnue"))</f>
        <v/>
      </c>
      <c r="H48" s="5" t="n"/>
      <c r="I48" s="9">
        <f>IF(F48="","",IFERROR(VLOOKUP(F48,'Produits_Stock'!$A:$M,12,FALSE),0))</f>
        <v/>
      </c>
      <c r="J48" s="16">
        <f>IF(F48="","",IFERROR(VLOOKUP(F48,'Produits_Stock'!$A:$M,13,FALSE),0.2))</f>
        <v/>
      </c>
      <c r="K48" s="9">
        <f>IF(OR(H48="",I48=""),"",H48*I48)</f>
        <v/>
      </c>
      <c r="L48" s="9">
        <f>IF(K48="","",K48*J48)</f>
        <v/>
      </c>
      <c r="M48" s="9">
        <f>IF(K48="","",K48+L48)</f>
        <v/>
      </c>
      <c r="N48" s="4" t="n"/>
      <c r="O48" s="15" t="n"/>
      <c r="P48" s="17">
        <f>IF(OR(C48="",N48=""),"",IF(AND(N48&lt;&gt;"Payée",TODAY()&gt;C48),TODAY()-C48,0))</f>
        <v/>
      </c>
      <c r="Q48">
        <f>IF('Produits_Stock'!A48="","",'Produits_Stock'!A48)</f>
        <v/>
      </c>
    </row>
    <row r="49">
      <c r="A49" s="3" t="n"/>
      <c r="B49" s="15" t="n"/>
      <c r="C49" s="15" t="n"/>
      <c r="D49" s="4" t="n"/>
      <c r="E49" s="3" t="n"/>
      <c r="F49" s="3" t="n"/>
      <c r="G49" s="14">
        <f>IF(F49="","",IFERROR(VLOOKUP(F49,'Produits_Stock'!$A:$M,2,FALSE),"Référence inconnue"))</f>
        <v/>
      </c>
      <c r="H49" s="5" t="n"/>
      <c r="I49" s="13">
        <f>IF(F49="","",IFERROR(VLOOKUP(F49,'Produits_Stock'!$A:$M,12,FALSE),0))</f>
        <v/>
      </c>
      <c r="J49" s="18">
        <f>IF(F49="","",IFERROR(VLOOKUP(F49,'Produits_Stock'!$A:$M,13,FALSE),0.2))</f>
        <v/>
      </c>
      <c r="K49" s="13">
        <f>IF(OR(H49="",I49=""),"",H49*I49)</f>
        <v/>
      </c>
      <c r="L49" s="13">
        <f>IF(K49="","",K49*J49)</f>
        <v/>
      </c>
      <c r="M49" s="13">
        <f>IF(K49="","",K49+L49)</f>
        <v/>
      </c>
      <c r="N49" s="4" t="n"/>
      <c r="O49" s="15" t="n"/>
      <c r="P49" s="19">
        <f>IF(OR(C49="",N49=""),"",IF(AND(N49&lt;&gt;"Payée",TODAY()&gt;C49),TODAY()-C49,0))</f>
        <v/>
      </c>
      <c r="Q49">
        <f>IF('Produits_Stock'!A49="","",'Produits_Stock'!A49)</f>
        <v/>
      </c>
    </row>
    <row r="50">
      <c r="A50" s="3" t="n"/>
      <c r="B50" s="15" t="n"/>
      <c r="C50" s="15" t="n"/>
      <c r="D50" s="4" t="n"/>
      <c r="E50" s="3" t="n"/>
      <c r="F50" s="3" t="n"/>
      <c r="G50" s="10">
        <f>IF(F50="","",IFERROR(VLOOKUP(F50,'Produits_Stock'!$A:$M,2,FALSE),"Référence inconnue"))</f>
        <v/>
      </c>
      <c r="H50" s="5" t="n"/>
      <c r="I50" s="9">
        <f>IF(F50="","",IFERROR(VLOOKUP(F50,'Produits_Stock'!$A:$M,12,FALSE),0))</f>
        <v/>
      </c>
      <c r="J50" s="16">
        <f>IF(F50="","",IFERROR(VLOOKUP(F50,'Produits_Stock'!$A:$M,13,FALSE),0.2))</f>
        <v/>
      </c>
      <c r="K50" s="9">
        <f>IF(OR(H50="",I50=""),"",H50*I50)</f>
        <v/>
      </c>
      <c r="L50" s="9">
        <f>IF(K50="","",K50*J50)</f>
        <v/>
      </c>
      <c r="M50" s="9">
        <f>IF(K50="","",K50+L50)</f>
        <v/>
      </c>
      <c r="N50" s="4" t="n"/>
      <c r="O50" s="15" t="n"/>
      <c r="P50" s="17">
        <f>IF(OR(C50="",N50=""),"",IF(AND(N50&lt;&gt;"Payée",TODAY()&gt;C50),TODAY()-C50,0))</f>
        <v/>
      </c>
      <c r="Q50">
        <f>IF('Produits_Stock'!A50="","",'Produits_Stock'!A50)</f>
        <v/>
      </c>
    </row>
    <row r="51">
      <c r="A51" s="3" t="n"/>
      <c r="B51" s="15" t="n"/>
      <c r="C51" s="15" t="n"/>
      <c r="D51" s="4" t="n"/>
      <c r="E51" s="3" t="n"/>
      <c r="F51" s="3" t="n"/>
      <c r="G51" s="14">
        <f>IF(F51="","",IFERROR(VLOOKUP(F51,'Produits_Stock'!$A:$M,2,FALSE),"Référence inconnue"))</f>
        <v/>
      </c>
      <c r="H51" s="5" t="n"/>
      <c r="I51" s="13">
        <f>IF(F51="","",IFERROR(VLOOKUP(F51,'Produits_Stock'!$A:$M,12,FALSE),0))</f>
        <v/>
      </c>
      <c r="J51" s="18">
        <f>IF(F51="","",IFERROR(VLOOKUP(F51,'Produits_Stock'!$A:$M,13,FALSE),0.2))</f>
        <v/>
      </c>
      <c r="K51" s="13">
        <f>IF(OR(H51="",I51=""),"",H51*I51)</f>
        <v/>
      </c>
      <c r="L51" s="13">
        <f>IF(K51="","",K51*J51)</f>
        <v/>
      </c>
      <c r="M51" s="13">
        <f>IF(K51="","",K51+L51)</f>
        <v/>
      </c>
      <c r="N51" s="4" t="n"/>
      <c r="O51" s="15" t="n"/>
      <c r="P51" s="19">
        <f>IF(OR(C51="",N51=""),"",IF(AND(N51&lt;&gt;"Payée",TODAY()&gt;C51),TODAY()-C51,0))</f>
        <v/>
      </c>
      <c r="Q51">
        <f>IF('Produits_Stock'!A51="","",'Produits_Stock'!A51)</f>
        <v/>
      </c>
    </row>
    <row r="52">
      <c r="A52" s="3" t="n"/>
      <c r="B52" s="15" t="n"/>
      <c r="C52" s="15" t="n"/>
      <c r="D52" s="4" t="n"/>
      <c r="E52" s="3" t="n"/>
      <c r="F52" s="3" t="n"/>
      <c r="G52" s="10">
        <f>IF(F52="","",IFERROR(VLOOKUP(F52,'Produits_Stock'!$A:$M,2,FALSE),"Référence inconnue"))</f>
        <v/>
      </c>
      <c r="H52" s="5" t="n"/>
      <c r="I52" s="9">
        <f>IF(F52="","",IFERROR(VLOOKUP(F52,'Produits_Stock'!$A:$M,12,FALSE),0))</f>
        <v/>
      </c>
      <c r="J52" s="16">
        <f>IF(F52="","",IFERROR(VLOOKUP(F52,'Produits_Stock'!$A:$M,13,FALSE),0.2))</f>
        <v/>
      </c>
      <c r="K52" s="9">
        <f>IF(OR(H52="",I52=""),"",H52*I52)</f>
        <v/>
      </c>
      <c r="L52" s="9">
        <f>IF(K52="","",K52*J52)</f>
        <v/>
      </c>
      <c r="M52" s="9">
        <f>IF(K52="","",K52+L52)</f>
        <v/>
      </c>
      <c r="N52" s="4" t="n"/>
      <c r="O52" s="15" t="n"/>
      <c r="P52" s="17">
        <f>IF(OR(C52="",N52=""),"",IF(AND(N52&lt;&gt;"Payée",TODAY()&gt;C52),TODAY()-C52,0))</f>
        <v/>
      </c>
      <c r="Q52">
        <f>IF('Produits_Stock'!A52="","",'Produits_Stock'!A52)</f>
        <v/>
      </c>
    </row>
    <row r="53">
      <c r="A53" s="3" t="n"/>
      <c r="B53" s="15" t="n"/>
      <c r="C53" s="15" t="n"/>
      <c r="D53" s="4" t="n"/>
      <c r="E53" s="3" t="n"/>
      <c r="F53" s="3" t="n"/>
      <c r="G53" s="14">
        <f>IF(F53="","",IFERROR(VLOOKUP(F53,'Produits_Stock'!$A:$M,2,FALSE),"Référence inconnue"))</f>
        <v/>
      </c>
      <c r="H53" s="5" t="n"/>
      <c r="I53" s="13">
        <f>IF(F53="","",IFERROR(VLOOKUP(F53,'Produits_Stock'!$A:$M,12,FALSE),0))</f>
        <v/>
      </c>
      <c r="J53" s="18">
        <f>IF(F53="","",IFERROR(VLOOKUP(F53,'Produits_Stock'!$A:$M,13,FALSE),0.2))</f>
        <v/>
      </c>
      <c r="K53" s="13">
        <f>IF(OR(H53="",I53=""),"",H53*I53)</f>
        <v/>
      </c>
      <c r="L53" s="13">
        <f>IF(K53="","",K53*J53)</f>
        <v/>
      </c>
      <c r="M53" s="13">
        <f>IF(K53="","",K53+L53)</f>
        <v/>
      </c>
      <c r="N53" s="4" t="n"/>
      <c r="O53" s="15" t="n"/>
      <c r="P53" s="19">
        <f>IF(OR(C53="",N53=""),"",IF(AND(N53&lt;&gt;"Payée",TODAY()&gt;C53),TODAY()-C53,0))</f>
        <v/>
      </c>
      <c r="Q53">
        <f>IF('Produits_Stock'!A53="","",'Produits_Stock'!A53)</f>
        <v/>
      </c>
    </row>
    <row r="54">
      <c r="A54" s="3" t="n"/>
      <c r="B54" s="15" t="n"/>
      <c r="C54" s="15" t="n"/>
      <c r="D54" s="4" t="n"/>
      <c r="E54" s="3" t="n"/>
      <c r="F54" s="3" t="n"/>
      <c r="G54" s="10">
        <f>IF(F54="","",IFERROR(VLOOKUP(F54,'Produits_Stock'!$A:$M,2,FALSE),"Référence inconnue"))</f>
        <v/>
      </c>
      <c r="H54" s="5" t="n"/>
      <c r="I54" s="9">
        <f>IF(F54="","",IFERROR(VLOOKUP(F54,'Produits_Stock'!$A:$M,12,FALSE),0))</f>
        <v/>
      </c>
      <c r="J54" s="16">
        <f>IF(F54="","",IFERROR(VLOOKUP(F54,'Produits_Stock'!$A:$M,13,FALSE),0.2))</f>
        <v/>
      </c>
      <c r="K54" s="9">
        <f>IF(OR(H54="",I54=""),"",H54*I54)</f>
        <v/>
      </c>
      <c r="L54" s="9">
        <f>IF(K54="","",K54*J54)</f>
        <v/>
      </c>
      <c r="M54" s="9">
        <f>IF(K54="","",K54+L54)</f>
        <v/>
      </c>
      <c r="N54" s="4" t="n"/>
      <c r="O54" s="15" t="n"/>
      <c r="P54" s="17">
        <f>IF(OR(C54="",N54=""),"",IF(AND(N54&lt;&gt;"Payée",TODAY()&gt;C54),TODAY()-C54,0))</f>
        <v/>
      </c>
      <c r="Q54">
        <f>IF('Produits_Stock'!A54="","",'Produits_Stock'!A54)</f>
        <v/>
      </c>
    </row>
    <row r="55">
      <c r="A55" s="3" t="n"/>
      <c r="B55" s="15" t="n"/>
      <c r="C55" s="15" t="n"/>
      <c r="D55" s="4" t="n"/>
      <c r="E55" s="3" t="n"/>
      <c r="F55" s="3" t="n"/>
      <c r="G55" s="14">
        <f>IF(F55="","",IFERROR(VLOOKUP(F55,'Produits_Stock'!$A:$M,2,FALSE),"Référence inconnue"))</f>
        <v/>
      </c>
      <c r="H55" s="5" t="n"/>
      <c r="I55" s="13">
        <f>IF(F55="","",IFERROR(VLOOKUP(F55,'Produits_Stock'!$A:$M,12,FALSE),0))</f>
        <v/>
      </c>
      <c r="J55" s="18">
        <f>IF(F55="","",IFERROR(VLOOKUP(F55,'Produits_Stock'!$A:$M,13,FALSE),0.2))</f>
        <v/>
      </c>
      <c r="K55" s="13">
        <f>IF(OR(H55="",I55=""),"",H55*I55)</f>
        <v/>
      </c>
      <c r="L55" s="13">
        <f>IF(K55="","",K55*J55)</f>
        <v/>
      </c>
      <c r="M55" s="13">
        <f>IF(K55="","",K55+L55)</f>
        <v/>
      </c>
      <c r="N55" s="4" t="n"/>
      <c r="O55" s="15" t="n"/>
      <c r="P55" s="19">
        <f>IF(OR(C55="",N55=""),"",IF(AND(N55&lt;&gt;"Payée",TODAY()&gt;C55),TODAY()-C55,0))</f>
        <v/>
      </c>
      <c r="Q55">
        <f>IF('Produits_Stock'!A55="","",'Produits_Stock'!A55)</f>
        <v/>
      </c>
    </row>
    <row r="56">
      <c r="A56" s="3" t="n"/>
      <c r="B56" s="15" t="n"/>
      <c r="C56" s="15" t="n"/>
      <c r="D56" s="4" t="n"/>
      <c r="E56" s="3" t="n"/>
      <c r="F56" s="3" t="n"/>
      <c r="G56" s="10">
        <f>IF(F56="","",IFERROR(VLOOKUP(F56,'Produits_Stock'!$A:$M,2,FALSE),"Référence inconnue"))</f>
        <v/>
      </c>
      <c r="H56" s="5" t="n"/>
      <c r="I56" s="9">
        <f>IF(F56="","",IFERROR(VLOOKUP(F56,'Produits_Stock'!$A:$M,12,FALSE),0))</f>
        <v/>
      </c>
      <c r="J56" s="16">
        <f>IF(F56="","",IFERROR(VLOOKUP(F56,'Produits_Stock'!$A:$M,13,FALSE),0.2))</f>
        <v/>
      </c>
      <c r="K56" s="9">
        <f>IF(OR(H56="",I56=""),"",H56*I56)</f>
        <v/>
      </c>
      <c r="L56" s="9">
        <f>IF(K56="","",K56*J56)</f>
        <v/>
      </c>
      <c r="M56" s="9">
        <f>IF(K56="","",K56+L56)</f>
        <v/>
      </c>
      <c r="N56" s="4" t="n"/>
      <c r="O56" s="15" t="n"/>
      <c r="P56" s="17">
        <f>IF(OR(C56="",N56=""),"",IF(AND(N56&lt;&gt;"Payée",TODAY()&gt;C56),TODAY()-C56,0))</f>
        <v/>
      </c>
      <c r="Q56">
        <f>IF('Produits_Stock'!A56="","",'Produits_Stock'!A56)</f>
        <v/>
      </c>
    </row>
    <row r="57">
      <c r="A57" s="3" t="n"/>
      <c r="B57" s="15" t="n"/>
      <c r="C57" s="15" t="n"/>
      <c r="D57" s="4" t="n"/>
      <c r="E57" s="3" t="n"/>
      <c r="F57" s="3" t="n"/>
      <c r="G57" s="14">
        <f>IF(F57="","",IFERROR(VLOOKUP(F57,'Produits_Stock'!$A:$M,2,FALSE),"Référence inconnue"))</f>
        <v/>
      </c>
      <c r="H57" s="5" t="n"/>
      <c r="I57" s="13">
        <f>IF(F57="","",IFERROR(VLOOKUP(F57,'Produits_Stock'!$A:$M,12,FALSE),0))</f>
        <v/>
      </c>
      <c r="J57" s="18">
        <f>IF(F57="","",IFERROR(VLOOKUP(F57,'Produits_Stock'!$A:$M,13,FALSE),0.2))</f>
        <v/>
      </c>
      <c r="K57" s="13">
        <f>IF(OR(H57="",I57=""),"",H57*I57)</f>
        <v/>
      </c>
      <c r="L57" s="13">
        <f>IF(K57="","",K57*J57)</f>
        <v/>
      </c>
      <c r="M57" s="13">
        <f>IF(K57="","",K57+L57)</f>
        <v/>
      </c>
      <c r="N57" s="4" t="n"/>
      <c r="O57" s="15" t="n"/>
      <c r="P57" s="19">
        <f>IF(OR(C57="",N57=""),"",IF(AND(N57&lt;&gt;"Payée",TODAY()&gt;C57),TODAY()-C57,0))</f>
        <v/>
      </c>
      <c r="Q57">
        <f>IF('Produits_Stock'!A57="","",'Produits_Stock'!A57)</f>
        <v/>
      </c>
    </row>
    <row r="58">
      <c r="A58" s="3" t="n"/>
      <c r="B58" s="15" t="n"/>
      <c r="C58" s="15" t="n"/>
      <c r="D58" s="4" t="n"/>
      <c r="E58" s="3" t="n"/>
      <c r="F58" s="3" t="n"/>
      <c r="G58" s="10">
        <f>IF(F58="","",IFERROR(VLOOKUP(F58,'Produits_Stock'!$A:$M,2,FALSE),"Référence inconnue"))</f>
        <v/>
      </c>
      <c r="H58" s="5" t="n"/>
      <c r="I58" s="9">
        <f>IF(F58="","",IFERROR(VLOOKUP(F58,'Produits_Stock'!$A:$M,12,FALSE),0))</f>
        <v/>
      </c>
      <c r="J58" s="16">
        <f>IF(F58="","",IFERROR(VLOOKUP(F58,'Produits_Stock'!$A:$M,13,FALSE),0.2))</f>
        <v/>
      </c>
      <c r="K58" s="9">
        <f>IF(OR(H58="",I58=""),"",H58*I58)</f>
        <v/>
      </c>
      <c r="L58" s="9">
        <f>IF(K58="","",K58*J58)</f>
        <v/>
      </c>
      <c r="M58" s="9">
        <f>IF(K58="","",K58+L58)</f>
        <v/>
      </c>
      <c r="N58" s="4" t="n"/>
      <c r="O58" s="15" t="n"/>
      <c r="P58" s="17">
        <f>IF(OR(C58="",N58=""),"",IF(AND(N58&lt;&gt;"Payée",TODAY()&gt;C58),TODAY()-C58,0))</f>
        <v/>
      </c>
      <c r="Q58">
        <f>IF('Produits_Stock'!A58="","",'Produits_Stock'!A58)</f>
        <v/>
      </c>
    </row>
    <row r="59">
      <c r="A59" s="3" t="n"/>
      <c r="B59" s="15" t="n"/>
      <c r="C59" s="15" t="n"/>
      <c r="D59" s="4" t="n"/>
      <c r="E59" s="3" t="n"/>
      <c r="F59" s="3" t="n"/>
      <c r="G59" s="14">
        <f>IF(F59="","",IFERROR(VLOOKUP(F59,'Produits_Stock'!$A:$M,2,FALSE),"Référence inconnue"))</f>
        <v/>
      </c>
      <c r="H59" s="5" t="n"/>
      <c r="I59" s="13">
        <f>IF(F59="","",IFERROR(VLOOKUP(F59,'Produits_Stock'!$A:$M,12,FALSE),0))</f>
        <v/>
      </c>
      <c r="J59" s="18">
        <f>IF(F59="","",IFERROR(VLOOKUP(F59,'Produits_Stock'!$A:$M,13,FALSE),0.2))</f>
        <v/>
      </c>
      <c r="K59" s="13">
        <f>IF(OR(H59="",I59=""),"",H59*I59)</f>
        <v/>
      </c>
      <c r="L59" s="13">
        <f>IF(K59="","",K59*J59)</f>
        <v/>
      </c>
      <c r="M59" s="13">
        <f>IF(K59="","",K59+L59)</f>
        <v/>
      </c>
      <c r="N59" s="4" t="n"/>
      <c r="O59" s="15" t="n"/>
      <c r="P59" s="19">
        <f>IF(OR(C59="",N59=""),"",IF(AND(N59&lt;&gt;"Payée",TODAY()&gt;C59),TODAY()-C59,0))</f>
        <v/>
      </c>
      <c r="Q59">
        <f>IF('Produits_Stock'!A59="","",'Produits_Stock'!A59)</f>
        <v/>
      </c>
    </row>
    <row r="60">
      <c r="A60" s="3" t="n"/>
      <c r="B60" s="15" t="n"/>
      <c r="C60" s="15" t="n"/>
      <c r="D60" s="4" t="n"/>
      <c r="E60" s="3" t="n"/>
      <c r="F60" s="3" t="n"/>
      <c r="G60" s="10">
        <f>IF(F60="","",IFERROR(VLOOKUP(F60,'Produits_Stock'!$A:$M,2,FALSE),"Référence inconnue"))</f>
        <v/>
      </c>
      <c r="H60" s="5" t="n"/>
      <c r="I60" s="9">
        <f>IF(F60="","",IFERROR(VLOOKUP(F60,'Produits_Stock'!$A:$M,12,FALSE),0))</f>
        <v/>
      </c>
      <c r="J60" s="16">
        <f>IF(F60="","",IFERROR(VLOOKUP(F60,'Produits_Stock'!$A:$M,13,FALSE),0.2))</f>
        <v/>
      </c>
      <c r="K60" s="9">
        <f>IF(OR(H60="",I60=""),"",H60*I60)</f>
        <v/>
      </c>
      <c r="L60" s="9">
        <f>IF(K60="","",K60*J60)</f>
        <v/>
      </c>
      <c r="M60" s="9">
        <f>IF(K60="","",K60+L60)</f>
        <v/>
      </c>
      <c r="N60" s="4" t="n"/>
      <c r="O60" s="15" t="n"/>
      <c r="P60" s="17">
        <f>IF(OR(C60="",N60=""),"",IF(AND(N60&lt;&gt;"Payée",TODAY()&gt;C60),TODAY()-C60,0))</f>
        <v/>
      </c>
      <c r="Q60">
        <f>IF('Produits_Stock'!A60="","",'Produits_Stock'!A60)</f>
        <v/>
      </c>
    </row>
    <row r="61">
      <c r="A61" s="3" t="n"/>
      <c r="B61" s="15" t="n"/>
      <c r="C61" s="15" t="n"/>
      <c r="D61" s="4" t="n"/>
      <c r="E61" s="3" t="n"/>
      <c r="F61" s="3" t="n"/>
      <c r="G61" s="14">
        <f>IF(F61="","",IFERROR(VLOOKUP(F61,'Produits_Stock'!$A:$M,2,FALSE),"Référence inconnue"))</f>
        <v/>
      </c>
      <c r="H61" s="5" t="n"/>
      <c r="I61" s="13">
        <f>IF(F61="","",IFERROR(VLOOKUP(F61,'Produits_Stock'!$A:$M,12,FALSE),0))</f>
        <v/>
      </c>
      <c r="J61" s="18">
        <f>IF(F61="","",IFERROR(VLOOKUP(F61,'Produits_Stock'!$A:$M,13,FALSE),0.2))</f>
        <v/>
      </c>
      <c r="K61" s="13">
        <f>IF(OR(H61="",I61=""),"",H61*I61)</f>
        <v/>
      </c>
      <c r="L61" s="13">
        <f>IF(K61="","",K61*J61)</f>
        <v/>
      </c>
      <c r="M61" s="13">
        <f>IF(K61="","",K61+L61)</f>
        <v/>
      </c>
      <c r="N61" s="4" t="n"/>
      <c r="O61" s="15" t="n"/>
      <c r="P61" s="19">
        <f>IF(OR(C61="",N61=""),"",IF(AND(N61&lt;&gt;"Payée",TODAY()&gt;C61),TODAY()-C61,0))</f>
        <v/>
      </c>
      <c r="Q61">
        <f>IF('Produits_Stock'!A61="","",'Produits_Stock'!A61)</f>
        <v/>
      </c>
    </row>
    <row r="62">
      <c r="A62" s="3" t="n"/>
      <c r="B62" s="15" t="n"/>
      <c r="C62" s="15" t="n"/>
      <c r="D62" s="4" t="n"/>
      <c r="E62" s="3" t="n"/>
      <c r="F62" s="3" t="n"/>
      <c r="G62" s="10">
        <f>IF(F62="","",IFERROR(VLOOKUP(F62,'Produits_Stock'!$A:$M,2,FALSE),"Référence inconnue"))</f>
        <v/>
      </c>
      <c r="H62" s="5" t="n"/>
      <c r="I62" s="9">
        <f>IF(F62="","",IFERROR(VLOOKUP(F62,'Produits_Stock'!$A:$M,12,FALSE),0))</f>
        <v/>
      </c>
      <c r="J62" s="16">
        <f>IF(F62="","",IFERROR(VLOOKUP(F62,'Produits_Stock'!$A:$M,13,FALSE),0.2))</f>
        <v/>
      </c>
      <c r="K62" s="9">
        <f>IF(OR(H62="",I62=""),"",H62*I62)</f>
        <v/>
      </c>
      <c r="L62" s="9">
        <f>IF(K62="","",K62*J62)</f>
        <v/>
      </c>
      <c r="M62" s="9">
        <f>IF(K62="","",K62+L62)</f>
        <v/>
      </c>
      <c r="N62" s="4" t="n"/>
      <c r="O62" s="15" t="n"/>
      <c r="P62" s="17">
        <f>IF(OR(C62="",N62=""),"",IF(AND(N62&lt;&gt;"Payée",TODAY()&gt;C62),TODAY()-C62,0))</f>
        <v/>
      </c>
      <c r="Q62">
        <f>IF('Produits_Stock'!A62="","",'Produits_Stock'!A62)</f>
        <v/>
      </c>
    </row>
    <row r="63">
      <c r="A63" s="3" t="n"/>
      <c r="B63" s="15" t="n"/>
      <c r="C63" s="15" t="n"/>
      <c r="D63" s="4" t="n"/>
      <c r="E63" s="3" t="n"/>
      <c r="F63" s="3" t="n"/>
      <c r="G63" s="14">
        <f>IF(F63="","",IFERROR(VLOOKUP(F63,'Produits_Stock'!$A:$M,2,FALSE),"Référence inconnue"))</f>
        <v/>
      </c>
      <c r="H63" s="5" t="n"/>
      <c r="I63" s="13">
        <f>IF(F63="","",IFERROR(VLOOKUP(F63,'Produits_Stock'!$A:$M,12,FALSE),0))</f>
        <v/>
      </c>
      <c r="J63" s="18">
        <f>IF(F63="","",IFERROR(VLOOKUP(F63,'Produits_Stock'!$A:$M,13,FALSE),0.2))</f>
        <v/>
      </c>
      <c r="K63" s="13">
        <f>IF(OR(H63="",I63=""),"",H63*I63)</f>
        <v/>
      </c>
      <c r="L63" s="13">
        <f>IF(K63="","",K63*J63)</f>
        <v/>
      </c>
      <c r="M63" s="13">
        <f>IF(K63="","",K63+L63)</f>
        <v/>
      </c>
      <c r="N63" s="4" t="n"/>
      <c r="O63" s="15" t="n"/>
      <c r="P63" s="19">
        <f>IF(OR(C63="",N63=""),"",IF(AND(N63&lt;&gt;"Payée",TODAY()&gt;C63),TODAY()-C63,0))</f>
        <v/>
      </c>
      <c r="Q63">
        <f>IF('Produits_Stock'!A63="","",'Produits_Stock'!A63)</f>
        <v/>
      </c>
    </row>
    <row r="64">
      <c r="A64" s="3" t="n"/>
      <c r="B64" s="15" t="n"/>
      <c r="C64" s="15" t="n"/>
      <c r="D64" s="4" t="n"/>
      <c r="E64" s="3" t="n"/>
      <c r="F64" s="3" t="n"/>
      <c r="G64" s="10">
        <f>IF(F64="","",IFERROR(VLOOKUP(F64,'Produits_Stock'!$A:$M,2,FALSE),"Référence inconnue"))</f>
        <v/>
      </c>
      <c r="H64" s="5" t="n"/>
      <c r="I64" s="9">
        <f>IF(F64="","",IFERROR(VLOOKUP(F64,'Produits_Stock'!$A:$M,12,FALSE),0))</f>
        <v/>
      </c>
      <c r="J64" s="16">
        <f>IF(F64="","",IFERROR(VLOOKUP(F64,'Produits_Stock'!$A:$M,13,FALSE),0.2))</f>
        <v/>
      </c>
      <c r="K64" s="9">
        <f>IF(OR(H64="",I64=""),"",H64*I64)</f>
        <v/>
      </c>
      <c r="L64" s="9">
        <f>IF(K64="","",K64*J64)</f>
        <v/>
      </c>
      <c r="M64" s="9">
        <f>IF(K64="","",K64+L64)</f>
        <v/>
      </c>
      <c r="N64" s="4" t="n"/>
      <c r="O64" s="15" t="n"/>
      <c r="P64" s="17">
        <f>IF(OR(C64="",N64=""),"",IF(AND(N64&lt;&gt;"Payée",TODAY()&gt;C64),TODAY()-C64,0))</f>
        <v/>
      </c>
      <c r="Q64">
        <f>IF('Produits_Stock'!A64="","",'Produits_Stock'!A64)</f>
        <v/>
      </c>
    </row>
    <row r="65">
      <c r="A65" s="3" t="n"/>
      <c r="B65" s="15" t="n"/>
      <c r="C65" s="15" t="n"/>
      <c r="D65" s="4" t="n"/>
      <c r="E65" s="3" t="n"/>
      <c r="F65" s="3" t="n"/>
      <c r="G65" s="14">
        <f>IF(F65="","",IFERROR(VLOOKUP(F65,'Produits_Stock'!$A:$M,2,FALSE),"Référence inconnue"))</f>
        <v/>
      </c>
      <c r="H65" s="5" t="n"/>
      <c r="I65" s="13">
        <f>IF(F65="","",IFERROR(VLOOKUP(F65,'Produits_Stock'!$A:$M,12,FALSE),0))</f>
        <v/>
      </c>
      <c r="J65" s="18">
        <f>IF(F65="","",IFERROR(VLOOKUP(F65,'Produits_Stock'!$A:$M,13,FALSE),0.2))</f>
        <v/>
      </c>
      <c r="K65" s="13">
        <f>IF(OR(H65="",I65=""),"",H65*I65)</f>
        <v/>
      </c>
      <c r="L65" s="13">
        <f>IF(K65="","",K65*J65)</f>
        <v/>
      </c>
      <c r="M65" s="13">
        <f>IF(K65="","",K65+L65)</f>
        <v/>
      </c>
      <c r="N65" s="4" t="n"/>
      <c r="O65" s="15" t="n"/>
      <c r="P65" s="19">
        <f>IF(OR(C65="",N65=""),"",IF(AND(N65&lt;&gt;"Payée",TODAY()&gt;C65),TODAY()-C65,0))</f>
        <v/>
      </c>
      <c r="Q65">
        <f>IF('Produits_Stock'!A65="","",'Produits_Stock'!A65)</f>
        <v/>
      </c>
    </row>
    <row r="66">
      <c r="A66" s="3" t="n"/>
      <c r="B66" s="15" t="n"/>
      <c r="C66" s="15" t="n"/>
      <c r="D66" s="4" t="n"/>
      <c r="E66" s="3" t="n"/>
      <c r="F66" s="3" t="n"/>
      <c r="G66" s="10">
        <f>IF(F66="","",IFERROR(VLOOKUP(F66,'Produits_Stock'!$A:$M,2,FALSE),"Référence inconnue"))</f>
        <v/>
      </c>
      <c r="H66" s="5" t="n"/>
      <c r="I66" s="9">
        <f>IF(F66="","",IFERROR(VLOOKUP(F66,'Produits_Stock'!$A:$M,12,FALSE),0))</f>
        <v/>
      </c>
      <c r="J66" s="16">
        <f>IF(F66="","",IFERROR(VLOOKUP(F66,'Produits_Stock'!$A:$M,13,FALSE),0.2))</f>
        <v/>
      </c>
      <c r="K66" s="9">
        <f>IF(OR(H66="",I66=""),"",H66*I66)</f>
        <v/>
      </c>
      <c r="L66" s="9">
        <f>IF(K66="","",K66*J66)</f>
        <v/>
      </c>
      <c r="M66" s="9">
        <f>IF(K66="","",K66+L66)</f>
        <v/>
      </c>
      <c r="N66" s="4" t="n"/>
      <c r="O66" s="15" t="n"/>
      <c r="P66" s="17">
        <f>IF(OR(C66="",N66=""),"",IF(AND(N66&lt;&gt;"Payée",TODAY()&gt;C66),TODAY()-C66,0))</f>
        <v/>
      </c>
      <c r="Q66">
        <f>IF('Produits_Stock'!A66="","",'Produits_Stock'!A66)</f>
        <v/>
      </c>
    </row>
    <row r="67">
      <c r="A67" s="3" t="n"/>
      <c r="B67" s="15" t="n"/>
      <c r="C67" s="15" t="n"/>
      <c r="D67" s="4" t="n"/>
      <c r="E67" s="3" t="n"/>
      <c r="F67" s="3" t="n"/>
      <c r="G67" s="14">
        <f>IF(F67="","",IFERROR(VLOOKUP(F67,'Produits_Stock'!$A:$M,2,FALSE),"Référence inconnue"))</f>
        <v/>
      </c>
      <c r="H67" s="5" t="n"/>
      <c r="I67" s="13">
        <f>IF(F67="","",IFERROR(VLOOKUP(F67,'Produits_Stock'!$A:$M,12,FALSE),0))</f>
        <v/>
      </c>
      <c r="J67" s="18">
        <f>IF(F67="","",IFERROR(VLOOKUP(F67,'Produits_Stock'!$A:$M,13,FALSE),0.2))</f>
        <v/>
      </c>
      <c r="K67" s="13">
        <f>IF(OR(H67="",I67=""),"",H67*I67)</f>
        <v/>
      </c>
      <c r="L67" s="13">
        <f>IF(K67="","",K67*J67)</f>
        <v/>
      </c>
      <c r="M67" s="13">
        <f>IF(K67="","",K67+L67)</f>
        <v/>
      </c>
      <c r="N67" s="4" t="n"/>
      <c r="O67" s="15" t="n"/>
      <c r="P67" s="19">
        <f>IF(OR(C67="",N67=""),"",IF(AND(N67&lt;&gt;"Payée",TODAY()&gt;C67),TODAY()-C67,0))</f>
        <v/>
      </c>
      <c r="Q67">
        <f>IF('Produits_Stock'!A67="","",'Produits_Stock'!A67)</f>
        <v/>
      </c>
    </row>
    <row r="68">
      <c r="A68" s="3" t="n"/>
      <c r="B68" s="15" t="n"/>
      <c r="C68" s="15" t="n"/>
      <c r="D68" s="4" t="n"/>
      <c r="E68" s="3" t="n"/>
      <c r="F68" s="3" t="n"/>
      <c r="G68" s="10">
        <f>IF(F68="","",IFERROR(VLOOKUP(F68,'Produits_Stock'!$A:$M,2,FALSE),"Référence inconnue"))</f>
        <v/>
      </c>
      <c r="H68" s="5" t="n"/>
      <c r="I68" s="9">
        <f>IF(F68="","",IFERROR(VLOOKUP(F68,'Produits_Stock'!$A:$M,12,FALSE),0))</f>
        <v/>
      </c>
      <c r="J68" s="16">
        <f>IF(F68="","",IFERROR(VLOOKUP(F68,'Produits_Stock'!$A:$M,13,FALSE),0.2))</f>
        <v/>
      </c>
      <c r="K68" s="9">
        <f>IF(OR(H68="",I68=""),"",H68*I68)</f>
        <v/>
      </c>
      <c r="L68" s="9">
        <f>IF(K68="","",K68*J68)</f>
        <v/>
      </c>
      <c r="M68" s="9">
        <f>IF(K68="","",K68+L68)</f>
        <v/>
      </c>
      <c r="N68" s="4" t="n"/>
      <c r="O68" s="15" t="n"/>
      <c r="P68" s="17">
        <f>IF(OR(C68="",N68=""),"",IF(AND(N68&lt;&gt;"Payée",TODAY()&gt;C68),TODAY()-C68,0))</f>
        <v/>
      </c>
      <c r="Q68">
        <f>IF('Produits_Stock'!A68="","",'Produits_Stock'!A68)</f>
        <v/>
      </c>
    </row>
    <row r="69">
      <c r="A69" s="3" t="n"/>
      <c r="B69" s="15" t="n"/>
      <c r="C69" s="15" t="n"/>
      <c r="D69" s="4" t="n"/>
      <c r="E69" s="3" t="n"/>
      <c r="F69" s="3" t="n"/>
      <c r="G69" s="14">
        <f>IF(F69="","",IFERROR(VLOOKUP(F69,'Produits_Stock'!$A:$M,2,FALSE),"Référence inconnue"))</f>
        <v/>
      </c>
      <c r="H69" s="5" t="n"/>
      <c r="I69" s="13">
        <f>IF(F69="","",IFERROR(VLOOKUP(F69,'Produits_Stock'!$A:$M,12,FALSE),0))</f>
        <v/>
      </c>
      <c r="J69" s="18">
        <f>IF(F69="","",IFERROR(VLOOKUP(F69,'Produits_Stock'!$A:$M,13,FALSE),0.2))</f>
        <v/>
      </c>
      <c r="K69" s="13">
        <f>IF(OR(H69="",I69=""),"",H69*I69)</f>
        <v/>
      </c>
      <c r="L69" s="13">
        <f>IF(K69="","",K69*J69)</f>
        <v/>
      </c>
      <c r="M69" s="13">
        <f>IF(K69="","",K69+L69)</f>
        <v/>
      </c>
      <c r="N69" s="4" t="n"/>
      <c r="O69" s="15" t="n"/>
      <c r="P69" s="19">
        <f>IF(OR(C69="",N69=""),"",IF(AND(N69&lt;&gt;"Payée",TODAY()&gt;C69),TODAY()-C69,0))</f>
        <v/>
      </c>
      <c r="Q69">
        <f>IF('Produits_Stock'!A69="","",'Produits_Stock'!A69)</f>
        <v/>
      </c>
    </row>
    <row r="70">
      <c r="A70" s="3" t="n"/>
      <c r="B70" s="15" t="n"/>
      <c r="C70" s="15" t="n"/>
      <c r="D70" s="4" t="n"/>
      <c r="E70" s="3" t="n"/>
      <c r="F70" s="3" t="n"/>
      <c r="G70" s="10">
        <f>IF(F70="","",IFERROR(VLOOKUP(F70,'Produits_Stock'!$A:$M,2,FALSE),"Référence inconnue"))</f>
        <v/>
      </c>
      <c r="H70" s="5" t="n"/>
      <c r="I70" s="9">
        <f>IF(F70="","",IFERROR(VLOOKUP(F70,'Produits_Stock'!$A:$M,12,FALSE),0))</f>
        <v/>
      </c>
      <c r="J70" s="16">
        <f>IF(F70="","",IFERROR(VLOOKUP(F70,'Produits_Stock'!$A:$M,13,FALSE),0.2))</f>
        <v/>
      </c>
      <c r="K70" s="9">
        <f>IF(OR(H70="",I70=""),"",H70*I70)</f>
        <v/>
      </c>
      <c r="L70" s="9">
        <f>IF(K70="","",K70*J70)</f>
        <v/>
      </c>
      <c r="M70" s="9">
        <f>IF(K70="","",K70+L70)</f>
        <v/>
      </c>
      <c r="N70" s="4" t="n"/>
      <c r="O70" s="15" t="n"/>
      <c r="P70" s="17">
        <f>IF(OR(C70="",N70=""),"",IF(AND(N70&lt;&gt;"Payée",TODAY()&gt;C70),TODAY()-C70,0))</f>
        <v/>
      </c>
      <c r="Q70">
        <f>IF('Produits_Stock'!A70="","",'Produits_Stock'!A70)</f>
        <v/>
      </c>
    </row>
    <row r="71">
      <c r="A71" s="3" t="n"/>
      <c r="B71" s="15" t="n"/>
      <c r="C71" s="15" t="n"/>
      <c r="D71" s="4" t="n"/>
      <c r="E71" s="3" t="n"/>
      <c r="F71" s="3" t="n"/>
      <c r="G71" s="14">
        <f>IF(F71="","",IFERROR(VLOOKUP(F71,'Produits_Stock'!$A:$M,2,FALSE),"Référence inconnue"))</f>
        <v/>
      </c>
      <c r="H71" s="5" t="n"/>
      <c r="I71" s="13">
        <f>IF(F71="","",IFERROR(VLOOKUP(F71,'Produits_Stock'!$A:$M,12,FALSE),0))</f>
        <v/>
      </c>
      <c r="J71" s="18">
        <f>IF(F71="","",IFERROR(VLOOKUP(F71,'Produits_Stock'!$A:$M,13,FALSE),0.2))</f>
        <v/>
      </c>
      <c r="K71" s="13">
        <f>IF(OR(H71="",I71=""),"",H71*I71)</f>
        <v/>
      </c>
      <c r="L71" s="13">
        <f>IF(K71="","",K71*J71)</f>
        <v/>
      </c>
      <c r="M71" s="13">
        <f>IF(K71="","",K71+L71)</f>
        <v/>
      </c>
      <c r="N71" s="4" t="n"/>
      <c r="O71" s="15" t="n"/>
      <c r="P71" s="19">
        <f>IF(OR(C71="",N71=""),"",IF(AND(N71&lt;&gt;"Payée",TODAY()&gt;C71),TODAY()-C71,0))</f>
        <v/>
      </c>
      <c r="Q71">
        <f>IF('Produits_Stock'!A71="","",'Produits_Stock'!A71)</f>
        <v/>
      </c>
    </row>
    <row r="72">
      <c r="A72" s="3" t="n"/>
      <c r="B72" s="15" t="n"/>
      <c r="C72" s="15" t="n"/>
      <c r="D72" s="4" t="n"/>
      <c r="E72" s="3" t="n"/>
      <c r="F72" s="3" t="n"/>
      <c r="G72" s="10">
        <f>IF(F72="","",IFERROR(VLOOKUP(F72,'Produits_Stock'!$A:$M,2,FALSE),"Référence inconnue"))</f>
        <v/>
      </c>
      <c r="H72" s="5" t="n"/>
      <c r="I72" s="9">
        <f>IF(F72="","",IFERROR(VLOOKUP(F72,'Produits_Stock'!$A:$M,12,FALSE),0))</f>
        <v/>
      </c>
      <c r="J72" s="16">
        <f>IF(F72="","",IFERROR(VLOOKUP(F72,'Produits_Stock'!$A:$M,13,FALSE),0.2))</f>
        <v/>
      </c>
      <c r="K72" s="9">
        <f>IF(OR(H72="",I72=""),"",H72*I72)</f>
        <v/>
      </c>
      <c r="L72" s="9">
        <f>IF(K72="","",K72*J72)</f>
        <v/>
      </c>
      <c r="M72" s="9">
        <f>IF(K72="","",K72+L72)</f>
        <v/>
      </c>
      <c r="N72" s="4" t="n"/>
      <c r="O72" s="15" t="n"/>
      <c r="P72" s="17">
        <f>IF(OR(C72="",N72=""),"",IF(AND(N72&lt;&gt;"Payée",TODAY()&gt;C72),TODAY()-C72,0))</f>
        <v/>
      </c>
      <c r="Q72">
        <f>IF('Produits_Stock'!A72="","",'Produits_Stock'!A72)</f>
        <v/>
      </c>
    </row>
    <row r="73">
      <c r="A73" s="3" t="n"/>
      <c r="B73" s="15" t="n"/>
      <c r="C73" s="15" t="n"/>
      <c r="D73" s="4" t="n"/>
      <c r="E73" s="3" t="n"/>
      <c r="F73" s="3" t="n"/>
      <c r="G73" s="14">
        <f>IF(F73="","",IFERROR(VLOOKUP(F73,'Produits_Stock'!$A:$M,2,FALSE),"Référence inconnue"))</f>
        <v/>
      </c>
      <c r="H73" s="5" t="n"/>
      <c r="I73" s="13">
        <f>IF(F73="","",IFERROR(VLOOKUP(F73,'Produits_Stock'!$A:$M,12,FALSE),0))</f>
        <v/>
      </c>
      <c r="J73" s="18">
        <f>IF(F73="","",IFERROR(VLOOKUP(F73,'Produits_Stock'!$A:$M,13,FALSE),0.2))</f>
        <v/>
      </c>
      <c r="K73" s="13">
        <f>IF(OR(H73="",I73=""),"",H73*I73)</f>
        <v/>
      </c>
      <c r="L73" s="13">
        <f>IF(K73="","",K73*J73)</f>
        <v/>
      </c>
      <c r="M73" s="13">
        <f>IF(K73="","",K73+L73)</f>
        <v/>
      </c>
      <c r="N73" s="4" t="n"/>
      <c r="O73" s="15" t="n"/>
      <c r="P73" s="19">
        <f>IF(OR(C73="",N73=""),"",IF(AND(N73&lt;&gt;"Payée",TODAY()&gt;C73),TODAY()-C73,0))</f>
        <v/>
      </c>
      <c r="Q73">
        <f>IF('Produits_Stock'!A73="","",'Produits_Stock'!A73)</f>
        <v/>
      </c>
    </row>
    <row r="74">
      <c r="A74" s="3" t="n"/>
      <c r="B74" s="15" t="n"/>
      <c r="C74" s="15" t="n"/>
      <c r="D74" s="4" t="n"/>
      <c r="E74" s="3" t="n"/>
      <c r="F74" s="3" t="n"/>
      <c r="G74" s="10">
        <f>IF(F74="","",IFERROR(VLOOKUP(F74,'Produits_Stock'!$A:$M,2,FALSE),"Référence inconnue"))</f>
        <v/>
      </c>
      <c r="H74" s="5" t="n"/>
      <c r="I74" s="9">
        <f>IF(F74="","",IFERROR(VLOOKUP(F74,'Produits_Stock'!$A:$M,12,FALSE),0))</f>
        <v/>
      </c>
      <c r="J74" s="16">
        <f>IF(F74="","",IFERROR(VLOOKUP(F74,'Produits_Stock'!$A:$M,13,FALSE),0.2))</f>
        <v/>
      </c>
      <c r="K74" s="9">
        <f>IF(OR(H74="",I74=""),"",H74*I74)</f>
        <v/>
      </c>
      <c r="L74" s="9">
        <f>IF(K74="","",K74*J74)</f>
        <v/>
      </c>
      <c r="M74" s="9">
        <f>IF(K74="","",K74+L74)</f>
        <v/>
      </c>
      <c r="N74" s="4" t="n"/>
      <c r="O74" s="15" t="n"/>
      <c r="P74" s="17">
        <f>IF(OR(C74="",N74=""),"",IF(AND(N74&lt;&gt;"Payée",TODAY()&gt;C74),TODAY()-C74,0))</f>
        <v/>
      </c>
      <c r="Q74">
        <f>IF('Produits_Stock'!A74="","",'Produits_Stock'!A74)</f>
        <v/>
      </c>
    </row>
    <row r="75">
      <c r="A75" s="3" t="n"/>
      <c r="B75" s="15" t="n"/>
      <c r="C75" s="15" t="n"/>
      <c r="D75" s="4" t="n"/>
      <c r="E75" s="3" t="n"/>
      <c r="F75" s="3" t="n"/>
      <c r="G75" s="14">
        <f>IF(F75="","",IFERROR(VLOOKUP(F75,'Produits_Stock'!$A:$M,2,FALSE),"Référence inconnue"))</f>
        <v/>
      </c>
      <c r="H75" s="5" t="n"/>
      <c r="I75" s="13">
        <f>IF(F75="","",IFERROR(VLOOKUP(F75,'Produits_Stock'!$A:$M,12,FALSE),0))</f>
        <v/>
      </c>
      <c r="J75" s="18">
        <f>IF(F75="","",IFERROR(VLOOKUP(F75,'Produits_Stock'!$A:$M,13,FALSE),0.2))</f>
        <v/>
      </c>
      <c r="K75" s="13">
        <f>IF(OR(H75="",I75=""),"",H75*I75)</f>
        <v/>
      </c>
      <c r="L75" s="13">
        <f>IF(K75="","",K75*J75)</f>
        <v/>
      </c>
      <c r="M75" s="13">
        <f>IF(K75="","",K75+L75)</f>
        <v/>
      </c>
      <c r="N75" s="4" t="n"/>
      <c r="O75" s="15" t="n"/>
      <c r="P75" s="19">
        <f>IF(OR(C75="",N75=""),"",IF(AND(N75&lt;&gt;"Payée",TODAY()&gt;C75),TODAY()-C75,0))</f>
        <v/>
      </c>
      <c r="Q75">
        <f>IF('Produits_Stock'!A75="","",'Produits_Stock'!A75)</f>
        <v/>
      </c>
    </row>
    <row r="76">
      <c r="A76" s="3" t="n"/>
      <c r="B76" s="15" t="n"/>
      <c r="C76" s="15" t="n"/>
      <c r="D76" s="4" t="n"/>
      <c r="E76" s="3" t="n"/>
      <c r="F76" s="3" t="n"/>
      <c r="G76" s="10">
        <f>IF(F76="","",IFERROR(VLOOKUP(F76,'Produits_Stock'!$A:$M,2,FALSE),"Référence inconnue"))</f>
        <v/>
      </c>
      <c r="H76" s="5" t="n"/>
      <c r="I76" s="9">
        <f>IF(F76="","",IFERROR(VLOOKUP(F76,'Produits_Stock'!$A:$M,12,FALSE),0))</f>
        <v/>
      </c>
      <c r="J76" s="16">
        <f>IF(F76="","",IFERROR(VLOOKUP(F76,'Produits_Stock'!$A:$M,13,FALSE),0.2))</f>
        <v/>
      </c>
      <c r="K76" s="9">
        <f>IF(OR(H76="",I76=""),"",H76*I76)</f>
        <v/>
      </c>
      <c r="L76" s="9">
        <f>IF(K76="","",K76*J76)</f>
        <v/>
      </c>
      <c r="M76" s="9">
        <f>IF(K76="","",K76+L76)</f>
        <v/>
      </c>
      <c r="N76" s="4" t="n"/>
      <c r="O76" s="15" t="n"/>
      <c r="P76" s="17">
        <f>IF(OR(C76="",N76=""),"",IF(AND(N76&lt;&gt;"Payée",TODAY()&gt;C76),TODAY()-C76,0))</f>
        <v/>
      </c>
      <c r="Q76">
        <f>IF('Produits_Stock'!A76="","",'Produits_Stock'!A76)</f>
        <v/>
      </c>
    </row>
    <row r="77">
      <c r="A77" s="3" t="n"/>
      <c r="B77" s="15" t="n"/>
      <c r="C77" s="15" t="n"/>
      <c r="D77" s="4" t="n"/>
      <c r="E77" s="3" t="n"/>
      <c r="F77" s="3" t="n"/>
      <c r="G77" s="14">
        <f>IF(F77="","",IFERROR(VLOOKUP(F77,'Produits_Stock'!$A:$M,2,FALSE),"Référence inconnue"))</f>
        <v/>
      </c>
      <c r="H77" s="5" t="n"/>
      <c r="I77" s="13">
        <f>IF(F77="","",IFERROR(VLOOKUP(F77,'Produits_Stock'!$A:$M,12,FALSE),0))</f>
        <v/>
      </c>
      <c r="J77" s="18">
        <f>IF(F77="","",IFERROR(VLOOKUP(F77,'Produits_Stock'!$A:$M,13,FALSE),0.2))</f>
        <v/>
      </c>
      <c r="K77" s="13">
        <f>IF(OR(H77="",I77=""),"",H77*I77)</f>
        <v/>
      </c>
      <c r="L77" s="13">
        <f>IF(K77="","",K77*J77)</f>
        <v/>
      </c>
      <c r="M77" s="13">
        <f>IF(K77="","",K77+L77)</f>
        <v/>
      </c>
      <c r="N77" s="4" t="n"/>
      <c r="O77" s="15" t="n"/>
      <c r="P77" s="19">
        <f>IF(OR(C77="",N77=""),"",IF(AND(N77&lt;&gt;"Payée",TODAY()&gt;C77),TODAY()-C77,0))</f>
        <v/>
      </c>
      <c r="Q77">
        <f>IF('Produits_Stock'!A77="","",'Produits_Stock'!A77)</f>
        <v/>
      </c>
    </row>
    <row r="78">
      <c r="A78" s="3" t="n"/>
      <c r="B78" s="15" t="n"/>
      <c r="C78" s="15" t="n"/>
      <c r="D78" s="4" t="n"/>
      <c r="E78" s="3" t="n"/>
      <c r="F78" s="3" t="n"/>
      <c r="G78" s="10">
        <f>IF(F78="","",IFERROR(VLOOKUP(F78,'Produits_Stock'!$A:$M,2,FALSE),"Référence inconnue"))</f>
        <v/>
      </c>
      <c r="H78" s="5" t="n"/>
      <c r="I78" s="9">
        <f>IF(F78="","",IFERROR(VLOOKUP(F78,'Produits_Stock'!$A:$M,12,FALSE),0))</f>
        <v/>
      </c>
      <c r="J78" s="16">
        <f>IF(F78="","",IFERROR(VLOOKUP(F78,'Produits_Stock'!$A:$M,13,FALSE),0.2))</f>
        <v/>
      </c>
      <c r="K78" s="9">
        <f>IF(OR(H78="",I78=""),"",H78*I78)</f>
        <v/>
      </c>
      <c r="L78" s="9">
        <f>IF(K78="","",K78*J78)</f>
        <v/>
      </c>
      <c r="M78" s="9">
        <f>IF(K78="","",K78+L78)</f>
        <v/>
      </c>
      <c r="N78" s="4" t="n"/>
      <c r="O78" s="15" t="n"/>
      <c r="P78" s="17">
        <f>IF(OR(C78="",N78=""),"",IF(AND(N78&lt;&gt;"Payée",TODAY()&gt;C78),TODAY()-C78,0))</f>
        <v/>
      </c>
      <c r="Q78">
        <f>IF('Produits_Stock'!A78="","",'Produits_Stock'!A78)</f>
        <v/>
      </c>
    </row>
    <row r="79">
      <c r="A79" s="3" t="n"/>
      <c r="B79" s="15" t="n"/>
      <c r="C79" s="15" t="n"/>
      <c r="D79" s="4" t="n"/>
      <c r="E79" s="3" t="n"/>
      <c r="F79" s="3" t="n"/>
      <c r="G79" s="14">
        <f>IF(F79="","",IFERROR(VLOOKUP(F79,'Produits_Stock'!$A:$M,2,FALSE),"Référence inconnue"))</f>
        <v/>
      </c>
      <c r="H79" s="5" t="n"/>
      <c r="I79" s="13">
        <f>IF(F79="","",IFERROR(VLOOKUP(F79,'Produits_Stock'!$A:$M,12,FALSE),0))</f>
        <v/>
      </c>
      <c r="J79" s="18">
        <f>IF(F79="","",IFERROR(VLOOKUP(F79,'Produits_Stock'!$A:$M,13,FALSE),0.2))</f>
        <v/>
      </c>
      <c r="K79" s="13">
        <f>IF(OR(H79="",I79=""),"",H79*I79)</f>
        <v/>
      </c>
      <c r="L79" s="13">
        <f>IF(K79="","",K79*J79)</f>
        <v/>
      </c>
      <c r="M79" s="13">
        <f>IF(K79="","",K79+L79)</f>
        <v/>
      </c>
      <c r="N79" s="4" t="n"/>
      <c r="O79" s="15" t="n"/>
      <c r="P79" s="19">
        <f>IF(OR(C79="",N79=""),"",IF(AND(N79&lt;&gt;"Payée",TODAY()&gt;C79),TODAY()-C79,0))</f>
        <v/>
      </c>
      <c r="Q79">
        <f>IF('Produits_Stock'!A79="","",'Produits_Stock'!A79)</f>
        <v/>
      </c>
    </row>
    <row r="80">
      <c r="A80" s="3" t="n"/>
      <c r="B80" s="15" t="n"/>
      <c r="C80" s="15" t="n"/>
      <c r="D80" s="4" t="n"/>
      <c r="E80" s="3" t="n"/>
      <c r="F80" s="3" t="n"/>
      <c r="G80" s="10">
        <f>IF(F80="","",IFERROR(VLOOKUP(F80,'Produits_Stock'!$A:$M,2,FALSE),"Référence inconnue"))</f>
        <v/>
      </c>
      <c r="H80" s="5" t="n"/>
      <c r="I80" s="9">
        <f>IF(F80="","",IFERROR(VLOOKUP(F80,'Produits_Stock'!$A:$M,12,FALSE),0))</f>
        <v/>
      </c>
      <c r="J80" s="16">
        <f>IF(F80="","",IFERROR(VLOOKUP(F80,'Produits_Stock'!$A:$M,13,FALSE),0.2))</f>
        <v/>
      </c>
      <c r="K80" s="9">
        <f>IF(OR(H80="",I80=""),"",H80*I80)</f>
        <v/>
      </c>
      <c r="L80" s="9">
        <f>IF(K80="","",K80*J80)</f>
        <v/>
      </c>
      <c r="M80" s="9">
        <f>IF(K80="","",K80+L80)</f>
        <v/>
      </c>
      <c r="N80" s="4" t="n"/>
      <c r="O80" s="15" t="n"/>
      <c r="P80" s="17">
        <f>IF(OR(C80="",N80=""),"",IF(AND(N80&lt;&gt;"Payée",TODAY()&gt;C80),TODAY()-C80,0))</f>
        <v/>
      </c>
      <c r="Q80">
        <f>IF('Produits_Stock'!A80="","",'Produits_Stock'!A80)</f>
        <v/>
      </c>
    </row>
    <row r="81">
      <c r="A81" s="3" t="n"/>
      <c r="B81" s="15" t="n"/>
      <c r="C81" s="15" t="n"/>
      <c r="D81" s="4" t="n"/>
      <c r="E81" s="3" t="n"/>
      <c r="F81" s="3" t="n"/>
      <c r="G81" s="14">
        <f>IF(F81="","",IFERROR(VLOOKUP(F81,'Produits_Stock'!$A:$M,2,FALSE),"Référence inconnue"))</f>
        <v/>
      </c>
      <c r="H81" s="5" t="n"/>
      <c r="I81" s="13">
        <f>IF(F81="","",IFERROR(VLOOKUP(F81,'Produits_Stock'!$A:$M,12,FALSE),0))</f>
        <v/>
      </c>
      <c r="J81" s="18">
        <f>IF(F81="","",IFERROR(VLOOKUP(F81,'Produits_Stock'!$A:$M,13,FALSE),0.2))</f>
        <v/>
      </c>
      <c r="K81" s="13">
        <f>IF(OR(H81="",I81=""),"",H81*I81)</f>
        <v/>
      </c>
      <c r="L81" s="13">
        <f>IF(K81="","",K81*J81)</f>
        <v/>
      </c>
      <c r="M81" s="13">
        <f>IF(K81="","",K81+L81)</f>
        <v/>
      </c>
      <c r="N81" s="4" t="n"/>
      <c r="O81" s="15" t="n"/>
      <c r="P81" s="19">
        <f>IF(OR(C81="",N81=""),"",IF(AND(N81&lt;&gt;"Payée",TODAY()&gt;C81),TODAY()-C81,0))</f>
        <v/>
      </c>
      <c r="Q81">
        <f>IF('Produits_Stock'!A81="","",'Produits_Stock'!A81)</f>
        <v/>
      </c>
    </row>
    <row r="82">
      <c r="A82" s="3" t="n"/>
      <c r="B82" s="15" t="n"/>
      <c r="C82" s="15" t="n"/>
      <c r="D82" s="4" t="n"/>
      <c r="E82" s="3" t="n"/>
      <c r="F82" s="3" t="n"/>
      <c r="G82" s="10">
        <f>IF(F82="","",IFERROR(VLOOKUP(F82,'Produits_Stock'!$A:$M,2,FALSE),"Référence inconnue"))</f>
        <v/>
      </c>
      <c r="H82" s="5" t="n"/>
      <c r="I82" s="9">
        <f>IF(F82="","",IFERROR(VLOOKUP(F82,'Produits_Stock'!$A:$M,12,FALSE),0))</f>
        <v/>
      </c>
      <c r="J82" s="16">
        <f>IF(F82="","",IFERROR(VLOOKUP(F82,'Produits_Stock'!$A:$M,13,FALSE),0.2))</f>
        <v/>
      </c>
      <c r="K82" s="9">
        <f>IF(OR(H82="",I82=""),"",H82*I82)</f>
        <v/>
      </c>
      <c r="L82" s="9">
        <f>IF(K82="","",K82*J82)</f>
        <v/>
      </c>
      <c r="M82" s="9">
        <f>IF(K82="","",K82+L82)</f>
        <v/>
      </c>
      <c r="N82" s="4" t="n"/>
      <c r="O82" s="15" t="n"/>
      <c r="P82" s="17">
        <f>IF(OR(C82="",N82=""),"",IF(AND(N82&lt;&gt;"Payée",TODAY()&gt;C82),TODAY()-C82,0))</f>
        <v/>
      </c>
      <c r="Q82">
        <f>IF('Produits_Stock'!A82="","",'Produits_Stock'!A82)</f>
        <v/>
      </c>
    </row>
    <row r="83">
      <c r="A83" s="3" t="n"/>
      <c r="B83" s="15" t="n"/>
      <c r="C83" s="15" t="n"/>
      <c r="D83" s="4" t="n"/>
      <c r="E83" s="3" t="n"/>
      <c r="F83" s="3" t="n"/>
      <c r="G83" s="14">
        <f>IF(F83="","",IFERROR(VLOOKUP(F83,'Produits_Stock'!$A:$M,2,FALSE),"Référence inconnue"))</f>
        <v/>
      </c>
      <c r="H83" s="5" t="n"/>
      <c r="I83" s="13">
        <f>IF(F83="","",IFERROR(VLOOKUP(F83,'Produits_Stock'!$A:$M,12,FALSE),0))</f>
        <v/>
      </c>
      <c r="J83" s="18">
        <f>IF(F83="","",IFERROR(VLOOKUP(F83,'Produits_Stock'!$A:$M,13,FALSE),0.2))</f>
        <v/>
      </c>
      <c r="K83" s="13">
        <f>IF(OR(H83="",I83=""),"",H83*I83)</f>
        <v/>
      </c>
      <c r="L83" s="13">
        <f>IF(K83="","",K83*J83)</f>
        <v/>
      </c>
      <c r="M83" s="13">
        <f>IF(K83="","",K83+L83)</f>
        <v/>
      </c>
      <c r="N83" s="4" t="n"/>
      <c r="O83" s="15" t="n"/>
      <c r="P83" s="19">
        <f>IF(OR(C83="",N83=""),"",IF(AND(N83&lt;&gt;"Payée",TODAY()&gt;C83),TODAY()-C83,0))</f>
        <v/>
      </c>
      <c r="Q83">
        <f>IF('Produits_Stock'!A83="","",'Produits_Stock'!A83)</f>
        <v/>
      </c>
    </row>
    <row r="84">
      <c r="A84" s="3" t="n"/>
      <c r="B84" s="15" t="n"/>
      <c r="C84" s="15" t="n"/>
      <c r="D84" s="4" t="n"/>
      <c r="E84" s="3" t="n"/>
      <c r="F84" s="3" t="n"/>
      <c r="G84" s="10">
        <f>IF(F84="","",IFERROR(VLOOKUP(F84,'Produits_Stock'!$A:$M,2,FALSE),"Référence inconnue"))</f>
        <v/>
      </c>
      <c r="H84" s="5" t="n"/>
      <c r="I84" s="9">
        <f>IF(F84="","",IFERROR(VLOOKUP(F84,'Produits_Stock'!$A:$M,12,FALSE),0))</f>
        <v/>
      </c>
      <c r="J84" s="16">
        <f>IF(F84="","",IFERROR(VLOOKUP(F84,'Produits_Stock'!$A:$M,13,FALSE),0.2))</f>
        <v/>
      </c>
      <c r="K84" s="9">
        <f>IF(OR(H84="",I84=""),"",H84*I84)</f>
        <v/>
      </c>
      <c r="L84" s="9">
        <f>IF(K84="","",K84*J84)</f>
        <v/>
      </c>
      <c r="M84" s="9">
        <f>IF(K84="","",K84+L84)</f>
        <v/>
      </c>
      <c r="N84" s="4" t="n"/>
      <c r="O84" s="15" t="n"/>
      <c r="P84" s="17">
        <f>IF(OR(C84="",N84=""),"",IF(AND(N84&lt;&gt;"Payée",TODAY()&gt;C84),TODAY()-C84,0))</f>
        <v/>
      </c>
      <c r="Q84">
        <f>IF('Produits_Stock'!A84="","",'Produits_Stock'!A84)</f>
        <v/>
      </c>
    </row>
    <row r="85">
      <c r="A85" s="3" t="n"/>
      <c r="B85" s="15" t="n"/>
      <c r="C85" s="15" t="n"/>
      <c r="D85" s="4" t="n"/>
      <c r="E85" s="3" t="n"/>
      <c r="F85" s="3" t="n"/>
      <c r="G85" s="14">
        <f>IF(F85="","",IFERROR(VLOOKUP(F85,'Produits_Stock'!$A:$M,2,FALSE),"Référence inconnue"))</f>
        <v/>
      </c>
      <c r="H85" s="5" t="n"/>
      <c r="I85" s="13">
        <f>IF(F85="","",IFERROR(VLOOKUP(F85,'Produits_Stock'!$A:$M,12,FALSE),0))</f>
        <v/>
      </c>
      <c r="J85" s="18">
        <f>IF(F85="","",IFERROR(VLOOKUP(F85,'Produits_Stock'!$A:$M,13,FALSE),0.2))</f>
        <v/>
      </c>
      <c r="K85" s="13">
        <f>IF(OR(H85="",I85=""),"",H85*I85)</f>
        <v/>
      </c>
      <c r="L85" s="13">
        <f>IF(K85="","",K85*J85)</f>
        <v/>
      </c>
      <c r="M85" s="13">
        <f>IF(K85="","",K85+L85)</f>
        <v/>
      </c>
      <c r="N85" s="4" t="n"/>
      <c r="O85" s="15" t="n"/>
      <c r="P85" s="19">
        <f>IF(OR(C85="",N85=""),"",IF(AND(N85&lt;&gt;"Payée",TODAY()&gt;C85),TODAY()-C85,0))</f>
        <v/>
      </c>
      <c r="Q85">
        <f>IF('Produits_Stock'!A85="","",'Produits_Stock'!A85)</f>
        <v/>
      </c>
    </row>
    <row r="86">
      <c r="A86" s="3" t="n"/>
      <c r="B86" s="15" t="n"/>
      <c r="C86" s="15" t="n"/>
      <c r="D86" s="4" t="n"/>
      <c r="E86" s="3" t="n"/>
      <c r="F86" s="3" t="n"/>
      <c r="G86" s="10">
        <f>IF(F86="","",IFERROR(VLOOKUP(F86,'Produits_Stock'!$A:$M,2,FALSE),"Référence inconnue"))</f>
        <v/>
      </c>
      <c r="H86" s="5" t="n"/>
      <c r="I86" s="9">
        <f>IF(F86="","",IFERROR(VLOOKUP(F86,'Produits_Stock'!$A:$M,12,FALSE),0))</f>
        <v/>
      </c>
      <c r="J86" s="16">
        <f>IF(F86="","",IFERROR(VLOOKUP(F86,'Produits_Stock'!$A:$M,13,FALSE),0.2))</f>
        <v/>
      </c>
      <c r="K86" s="9">
        <f>IF(OR(H86="",I86=""),"",H86*I86)</f>
        <v/>
      </c>
      <c r="L86" s="9">
        <f>IF(K86="","",K86*J86)</f>
        <v/>
      </c>
      <c r="M86" s="9">
        <f>IF(K86="","",K86+L86)</f>
        <v/>
      </c>
      <c r="N86" s="4" t="n"/>
      <c r="O86" s="15" t="n"/>
      <c r="P86" s="17">
        <f>IF(OR(C86="",N86=""),"",IF(AND(N86&lt;&gt;"Payée",TODAY()&gt;C86),TODAY()-C86,0))</f>
        <v/>
      </c>
      <c r="Q86">
        <f>IF('Produits_Stock'!A86="","",'Produits_Stock'!A86)</f>
        <v/>
      </c>
    </row>
    <row r="87">
      <c r="A87" s="3" t="n"/>
      <c r="B87" s="15" t="n"/>
      <c r="C87" s="15" t="n"/>
      <c r="D87" s="4" t="n"/>
      <c r="E87" s="3" t="n"/>
      <c r="F87" s="3" t="n"/>
      <c r="G87" s="14">
        <f>IF(F87="","",IFERROR(VLOOKUP(F87,'Produits_Stock'!$A:$M,2,FALSE),"Référence inconnue"))</f>
        <v/>
      </c>
      <c r="H87" s="5" t="n"/>
      <c r="I87" s="13">
        <f>IF(F87="","",IFERROR(VLOOKUP(F87,'Produits_Stock'!$A:$M,12,FALSE),0))</f>
        <v/>
      </c>
      <c r="J87" s="18">
        <f>IF(F87="","",IFERROR(VLOOKUP(F87,'Produits_Stock'!$A:$M,13,FALSE),0.2))</f>
        <v/>
      </c>
      <c r="K87" s="13">
        <f>IF(OR(H87="",I87=""),"",H87*I87)</f>
        <v/>
      </c>
      <c r="L87" s="13">
        <f>IF(K87="","",K87*J87)</f>
        <v/>
      </c>
      <c r="M87" s="13">
        <f>IF(K87="","",K87+L87)</f>
        <v/>
      </c>
      <c r="N87" s="4" t="n"/>
      <c r="O87" s="15" t="n"/>
      <c r="P87" s="19">
        <f>IF(OR(C87="",N87=""),"",IF(AND(N87&lt;&gt;"Payée",TODAY()&gt;C87),TODAY()-C87,0))</f>
        <v/>
      </c>
      <c r="Q87">
        <f>IF('Produits_Stock'!A87="","",'Produits_Stock'!A87)</f>
        <v/>
      </c>
    </row>
    <row r="88">
      <c r="A88" s="3" t="n"/>
      <c r="B88" s="15" t="n"/>
      <c r="C88" s="15" t="n"/>
      <c r="D88" s="4" t="n"/>
      <c r="E88" s="3" t="n"/>
      <c r="F88" s="3" t="n"/>
      <c r="G88" s="10">
        <f>IF(F88="","",IFERROR(VLOOKUP(F88,'Produits_Stock'!$A:$M,2,FALSE),"Référence inconnue"))</f>
        <v/>
      </c>
      <c r="H88" s="5" t="n"/>
      <c r="I88" s="9">
        <f>IF(F88="","",IFERROR(VLOOKUP(F88,'Produits_Stock'!$A:$M,12,FALSE),0))</f>
        <v/>
      </c>
      <c r="J88" s="16">
        <f>IF(F88="","",IFERROR(VLOOKUP(F88,'Produits_Stock'!$A:$M,13,FALSE),0.2))</f>
        <v/>
      </c>
      <c r="K88" s="9">
        <f>IF(OR(H88="",I88=""),"",H88*I88)</f>
        <v/>
      </c>
      <c r="L88" s="9">
        <f>IF(K88="","",K88*J88)</f>
        <v/>
      </c>
      <c r="M88" s="9">
        <f>IF(K88="","",K88+L88)</f>
        <v/>
      </c>
      <c r="N88" s="4" t="n"/>
      <c r="O88" s="15" t="n"/>
      <c r="P88" s="17">
        <f>IF(OR(C88="",N88=""),"",IF(AND(N88&lt;&gt;"Payée",TODAY()&gt;C88),TODAY()-C88,0))</f>
        <v/>
      </c>
      <c r="Q88">
        <f>IF('Produits_Stock'!A88="","",'Produits_Stock'!A88)</f>
        <v/>
      </c>
    </row>
    <row r="89">
      <c r="A89" s="3" t="n"/>
      <c r="B89" s="15" t="n"/>
      <c r="C89" s="15" t="n"/>
      <c r="D89" s="4" t="n"/>
      <c r="E89" s="3" t="n"/>
      <c r="F89" s="3" t="n"/>
      <c r="G89" s="14">
        <f>IF(F89="","",IFERROR(VLOOKUP(F89,'Produits_Stock'!$A:$M,2,FALSE),"Référence inconnue"))</f>
        <v/>
      </c>
      <c r="H89" s="5" t="n"/>
      <c r="I89" s="13">
        <f>IF(F89="","",IFERROR(VLOOKUP(F89,'Produits_Stock'!$A:$M,12,FALSE),0))</f>
        <v/>
      </c>
      <c r="J89" s="18">
        <f>IF(F89="","",IFERROR(VLOOKUP(F89,'Produits_Stock'!$A:$M,13,FALSE),0.2))</f>
        <v/>
      </c>
      <c r="K89" s="13">
        <f>IF(OR(H89="",I89=""),"",H89*I89)</f>
        <v/>
      </c>
      <c r="L89" s="13">
        <f>IF(K89="","",K89*J89)</f>
        <v/>
      </c>
      <c r="M89" s="13">
        <f>IF(K89="","",K89+L89)</f>
        <v/>
      </c>
      <c r="N89" s="4" t="n"/>
      <c r="O89" s="15" t="n"/>
      <c r="P89" s="19">
        <f>IF(OR(C89="",N89=""),"",IF(AND(N89&lt;&gt;"Payée",TODAY()&gt;C89),TODAY()-C89,0))</f>
        <v/>
      </c>
      <c r="Q89">
        <f>IF('Produits_Stock'!A89="","",'Produits_Stock'!A89)</f>
        <v/>
      </c>
    </row>
    <row r="90">
      <c r="A90" s="3" t="n"/>
      <c r="B90" s="15" t="n"/>
      <c r="C90" s="15" t="n"/>
      <c r="D90" s="4" t="n"/>
      <c r="E90" s="3" t="n"/>
      <c r="F90" s="3" t="n"/>
      <c r="G90" s="10">
        <f>IF(F90="","",IFERROR(VLOOKUP(F90,'Produits_Stock'!$A:$M,2,FALSE),"Référence inconnue"))</f>
        <v/>
      </c>
      <c r="H90" s="5" t="n"/>
      <c r="I90" s="9">
        <f>IF(F90="","",IFERROR(VLOOKUP(F90,'Produits_Stock'!$A:$M,12,FALSE),0))</f>
        <v/>
      </c>
      <c r="J90" s="16">
        <f>IF(F90="","",IFERROR(VLOOKUP(F90,'Produits_Stock'!$A:$M,13,FALSE),0.2))</f>
        <v/>
      </c>
      <c r="K90" s="9">
        <f>IF(OR(H90="",I90=""),"",H90*I90)</f>
        <v/>
      </c>
      <c r="L90" s="9">
        <f>IF(K90="","",K90*J90)</f>
        <v/>
      </c>
      <c r="M90" s="9">
        <f>IF(K90="","",K90+L90)</f>
        <v/>
      </c>
      <c r="N90" s="4" t="n"/>
      <c r="O90" s="15" t="n"/>
      <c r="P90" s="17">
        <f>IF(OR(C90="",N90=""),"",IF(AND(N90&lt;&gt;"Payée",TODAY()&gt;C90),TODAY()-C90,0))</f>
        <v/>
      </c>
      <c r="Q90">
        <f>IF('Produits_Stock'!A90="","",'Produits_Stock'!A90)</f>
        <v/>
      </c>
    </row>
    <row r="91">
      <c r="A91" s="3" t="n"/>
      <c r="B91" s="15" t="n"/>
      <c r="C91" s="15" t="n"/>
      <c r="D91" s="4" t="n"/>
      <c r="E91" s="3" t="n"/>
      <c r="F91" s="3" t="n"/>
      <c r="G91" s="14">
        <f>IF(F91="","",IFERROR(VLOOKUP(F91,'Produits_Stock'!$A:$M,2,FALSE),"Référence inconnue"))</f>
        <v/>
      </c>
      <c r="H91" s="5" t="n"/>
      <c r="I91" s="13">
        <f>IF(F91="","",IFERROR(VLOOKUP(F91,'Produits_Stock'!$A:$M,12,FALSE),0))</f>
        <v/>
      </c>
      <c r="J91" s="18">
        <f>IF(F91="","",IFERROR(VLOOKUP(F91,'Produits_Stock'!$A:$M,13,FALSE),0.2))</f>
        <v/>
      </c>
      <c r="K91" s="13">
        <f>IF(OR(H91="",I91=""),"",H91*I91)</f>
        <v/>
      </c>
      <c r="L91" s="13">
        <f>IF(K91="","",K91*J91)</f>
        <v/>
      </c>
      <c r="M91" s="13">
        <f>IF(K91="","",K91+L91)</f>
        <v/>
      </c>
      <c r="N91" s="4" t="n"/>
      <c r="O91" s="15" t="n"/>
      <c r="P91" s="19">
        <f>IF(OR(C91="",N91=""),"",IF(AND(N91&lt;&gt;"Payée",TODAY()&gt;C91),TODAY()-C91,0))</f>
        <v/>
      </c>
      <c r="Q91">
        <f>IF('Produits_Stock'!A91="","",'Produits_Stock'!A91)</f>
        <v/>
      </c>
    </row>
    <row r="92">
      <c r="A92" s="3" t="n"/>
      <c r="B92" s="15" t="n"/>
      <c r="C92" s="15" t="n"/>
      <c r="D92" s="4" t="n"/>
      <c r="E92" s="3" t="n"/>
      <c r="F92" s="3" t="n"/>
      <c r="G92" s="10">
        <f>IF(F92="","",IFERROR(VLOOKUP(F92,'Produits_Stock'!$A:$M,2,FALSE),"Référence inconnue"))</f>
        <v/>
      </c>
      <c r="H92" s="5" t="n"/>
      <c r="I92" s="9">
        <f>IF(F92="","",IFERROR(VLOOKUP(F92,'Produits_Stock'!$A:$M,12,FALSE),0))</f>
        <v/>
      </c>
      <c r="J92" s="16">
        <f>IF(F92="","",IFERROR(VLOOKUP(F92,'Produits_Stock'!$A:$M,13,FALSE),0.2))</f>
        <v/>
      </c>
      <c r="K92" s="9">
        <f>IF(OR(H92="",I92=""),"",H92*I92)</f>
        <v/>
      </c>
      <c r="L92" s="9">
        <f>IF(K92="","",K92*J92)</f>
        <v/>
      </c>
      <c r="M92" s="9">
        <f>IF(K92="","",K92+L92)</f>
        <v/>
      </c>
      <c r="N92" s="4" t="n"/>
      <c r="O92" s="15" t="n"/>
      <c r="P92" s="17">
        <f>IF(OR(C92="",N92=""),"",IF(AND(N92&lt;&gt;"Payée",TODAY()&gt;C92),TODAY()-C92,0))</f>
        <v/>
      </c>
      <c r="Q92">
        <f>IF('Produits_Stock'!A92="","",'Produits_Stock'!A92)</f>
        <v/>
      </c>
    </row>
    <row r="93">
      <c r="A93" s="3" t="n"/>
      <c r="B93" s="15" t="n"/>
      <c r="C93" s="15" t="n"/>
      <c r="D93" s="4" t="n"/>
      <c r="E93" s="3" t="n"/>
      <c r="F93" s="3" t="n"/>
      <c r="G93" s="14">
        <f>IF(F93="","",IFERROR(VLOOKUP(F93,'Produits_Stock'!$A:$M,2,FALSE),"Référence inconnue"))</f>
        <v/>
      </c>
      <c r="H93" s="5" t="n"/>
      <c r="I93" s="13">
        <f>IF(F93="","",IFERROR(VLOOKUP(F93,'Produits_Stock'!$A:$M,12,FALSE),0))</f>
        <v/>
      </c>
      <c r="J93" s="18">
        <f>IF(F93="","",IFERROR(VLOOKUP(F93,'Produits_Stock'!$A:$M,13,FALSE),0.2))</f>
        <v/>
      </c>
      <c r="K93" s="13">
        <f>IF(OR(H93="",I93=""),"",H93*I93)</f>
        <v/>
      </c>
      <c r="L93" s="13">
        <f>IF(K93="","",K93*J93)</f>
        <v/>
      </c>
      <c r="M93" s="13">
        <f>IF(K93="","",K93+L93)</f>
        <v/>
      </c>
      <c r="N93" s="4" t="n"/>
      <c r="O93" s="15" t="n"/>
      <c r="P93" s="19">
        <f>IF(OR(C93="",N93=""),"",IF(AND(N93&lt;&gt;"Payée",TODAY()&gt;C93),TODAY()-C93,0))</f>
        <v/>
      </c>
      <c r="Q93">
        <f>IF('Produits_Stock'!A93="","",'Produits_Stock'!A93)</f>
        <v/>
      </c>
    </row>
    <row r="94">
      <c r="A94" s="3" t="n"/>
      <c r="B94" s="15" t="n"/>
      <c r="C94" s="15" t="n"/>
      <c r="D94" s="4" t="n"/>
      <c r="E94" s="3" t="n"/>
      <c r="F94" s="3" t="n"/>
      <c r="G94" s="10">
        <f>IF(F94="","",IFERROR(VLOOKUP(F94,'Produits_Stock'!$A:$M,2,FALSE),"Référence inconnue"))</f>
        <v/>
      </c>
      <c r="H94" s="5" t="n"/>
      <c r="I94" s="9">
        <f>IF(F94="","",IFERROR(VLOOKUP(F94,'Produits_Stock'!$A:$M,12,FALSE),0))</f>
        <v/>
      </c>
      <c r="J94" s="16">
        <f>IF(F94="","",IFERROR(VLOOKUP(F94,'Produits_Stock'!$A:$M,13,FALSE),0.2))</f>
        <v/>
      </c>
      <c r="K94" s="9">
        <f>IF(OR(H94="",I94=""),"",H94*I94)</f>
        <v/>
      </c>
      <c r="L94" s="9">
        <f>IF(K94="","",K94*J94)</f>
        <v/>
      </c>
      <c r="M94" s="9">
        <f>IF(K94="","",K94+L94)</f>
        <v/>
      </c>
      <c r="N94" s="4" t="n"/>
      <c r="O94" s="15" t="n"/>
      <c r="P94" s="17">
        <f>IF(OR(C94="",N94=""),"",IF(AND(N94&lt;&gt;"Payée",TODAY()&gt;C94),TODAY()-C94,0))</f>
        <v/>
      </c>
      <c r="Q94">
        <f>IF('Produits_Stock'!A94="","",'Produits_Stock'!A94)</f>
        <v/>
      </c>
    </row>
    <row r="95">
      <c r="A95" s="3" t="n"/>
      <c r="B95" s="15" t="n"/>
      <c r="C95" s="15" t="n"/>
      <c r="D95" s="4" t="n"/>
      <c r="E95" s="3" t="n"/>
      <c r="F95" s="3" t="n"/>
      <c r="G95" s="14">
        <f>IF(F95="","",IFERROR(VLOOKUP(F95,'Produits_Stock'!$A:$M,2,FALSE),"Référence inconnue"))</f>
        <v/>
      </c>
      <c r="H95" s="5" t="n"/>
      <c r="I95" s="13">
        <f>IF(F95="","",IFERROR(VLOOKUP(F95,'Produits_Stock'!$A:$M,12,FALSE),0))</f>
        <v/>
      </c>
      <c r="J95" s="18">
        <f>IF(F95="","",IFERROR(VLOOKUP(F95,'Produits_Stock'!$A:$M,13,FALSE),0.2))</f>
        <v/>
      </c>
      <c r="K95" s="13">
        <f>IF(OR(H95="",I95=""),"",H95*I95)</f>
        <v/>
      </c>
      <c r="L95" s="13">
        <f>IF(K95="","",K95*J95)</f>
        <v/>
      </c>
      <c r="M95" s="13">
        <f>IF(K95="","",K95+L95)</f>
        <v/>
      </c>
      <c r="N95" s="4" t="n"/>
      <c r="O95" s="15" t="n"/>
      <c r="P95" s="19">
        <f>IF(OR(C95="",N95=""),"",IF(AND(N95&lt;&gt;"Payée",TODAY()&gt;C95),TODAY()-C95,0))</f>
        <v/>
      </c>
      <c r="Q95">
        <f>IF('Produits_Stock'!A95="","",'Produits_Stock'!A95)</f>
        <v/>
      </c>
    </row>
    <row r="96">
      <c r="A96" s="3" t="n"/>
      <c r="B96" s="15" t="n"/>
      <c r="C96" s="15" t="n"/>
      <c r="D96" s="4" t="n"/>
      <c r="E96" s="3" t="n"/>
      <c r="F96" s="3" t="n"/>
      <c r="G96" s="10">
        <f>IF(F96="","",IFERROR(VLOOKUP(F96,'Produits_Stock'!$A:$M,2,FALSE),"Référence inconnue"))</f>
        <v/>
      </c>
      <c r="H96" s="5" t="n"/>
      <c r="I96" s="9">
        <f>IF(F96="","",IFERROR(VLOOKUP(F96,'Produits_Stock'!$A:$M,12,FALSE),0))</f>
        <v/>
      </c>
      <c r="J96" s="16">
        <f>IF(F96="","",IFERROR(VLOOKUP(F96,'Produits_Stock'!$A:$M,13,FALSE),0.2))</f>
        <v/>
      </c>
      <c r="K96" s="9">
        <f>IF(OR(H96="",I96=""),"",H96*I96)</f>
        <v/>
      </c>
      <c r="L96" s="9">
        <f>IF(K96="","",K96*J96)</f>
        <v/>
      </c>
      <c r="M96" s="9">
        <f>IF(K96="","",K96+L96)</f>
        <v/>
      </c>
      <c r="N96" s="4" t="n"/>
      <c r="O96" s="15" t="n"/>
      <c r="P96" s="17">
        <f>IF(OR(C96="",N96=""),"",IF(AND(N96&lt;&gt;"Payée",TODAY()&gt;C96),TODAY()-C96,0))</f>
        <v/>
      </c>
      <c r="Q96">
        <f>IF('Produits_Stock'!A96="","",'Produits_Stock'!A96)</f>
        <v/>
      </c>
    </row>
    <row r="97">
      <c r="A97" s="3" t="n"/>
      <c r="B97" s="15" t="n"/>
      <c r="C97" s="15" t="n"/>
      <c r="D97" s="4" t="n"/>
      <c r="E97" s="3" t="n"/>
      <c r="F97" s="3" t="n"/>
      <c r="G97" s="14">
        <f>IF(F97="","",IFERROR(VLOOKUP(F97,'Produits_Stock'!$A:$M,2,FALSE),"Référence inconnue"))</f>
        <v/>
      </c>
      <c r="H97" s="5" t="n"/>
      <c r="I97" s="13">
        <f>IF(F97="","",IFERROR(VLOOKUP(F97,'Produits_Stock'!$A:$M,12,FALSE),0))</f>
        <v/>
      </c>
      <c r="J97" s="18">
        <f>IF(F97="","",IFERROR(VLOOKUP(F97,'Produits_Stock'!$A:$M,13,FALSE),0.2))</f>
        <v/>
      </c>
      <c r="K97" s="13">
        <f>IF(OR(H97="",I97=""),"",H97*I97)</f>
        <v/>
      </c>
      <c r="L97" s="13">
        <f>IF(K97="","",K97*J97)</f>
        <v/>
      </c>
      <c r="M97" s="13">
        <f>IF(K97="","",K97+L97)</f>
        <v/>
      </c>
      <c r="N97" s="4" t="n"/>
      <c r="O97" s="15" t="n"/>
      <c r="P97" s="19">
        <f>IF(OR(C97="",N97=""),"",IF(AND(N97&lt;&gt;"Payée",TODAY()&gt;C97),TODAY()-C97,0))</f>
        <v/>
      </c>
      <c r="Q97">
        <f>IF('Produits_Stock'!A97="","",'Produits_Stock'!A97)</f>
        <v/>
      </c>
    </row>
    <row r="98">
      <c r="A98" s="3" t="n"/>
      <c r="B98" s="15" t="n"/>
      <c r="C98" s="15" t="n"/>
      <c r="D98" s="4" t="n"/>
      <c r="E98" s="3" t="n"/>
      <c r="F98" s="3" t="n"/>
      <c r="G98" s="10">
        <f>IF(F98="","",IFERROR(VLOOKUP(F98,'Produits_Stock'!$A:$M,2,FALSE),"Référence inconnue"))</f>
        <v/>
      </c>
      <c r="H98" s="5" t="n"/>
      <c r="I98" s="9">
        <f>IF(F98="","",IFERROR(VLOOKUP(F98,'Produits_Stock'!$A:$M,12,FALSE),0))</f>
        <v/>
      </c>
      <c r="J98" s="16">
        <f>IF(F98="","",IFERROR(VLOOKUP(F98,'Produits_Stock'!$A:$M,13,FALSE),0.2))</f>
        <v/>
      </c>
      <c r="K98" s="9">
        <f>IF(OR(H98="",I98=""),"",H98*I98)</f>
        <v/>
      </c>
      <c r="L98" s="9">
        <f>IF(K98="","",K98*J98)</f>
        <v/>
      </c>
      <c r="M98" s="9">
        <f>IF(K98="","",K98+L98)</f>
        <v/>
      </c>
      <c r="N98" s="4" t="n"/>
      <c r="O98" s="15" t="n"/>
      <c r="P98" s="17">
        <f>IF(OR(C98="",N98=""),"",IF(AND(N98&lt;&gt;"Payée",TODAY()&gt;C98),TODAY()-C98,0))</f>
        <v/>
      </c>
      <c r="Q98">
        <f>IF('Produits_Stock'!A98="","",'Produits_Stock'!A98)</f>
        <v/>
      </c>
    </row>
    <row r="99">
      <c r="A99" s="3" t="n"/>
      <c r="B99" s="15" t="n"/>
      <c r="C99" s="15" t="n"/>
      <c r="D99" s="4" t="n"/>
      <c r="E99" s="3" t="n"/>
      <c r="F99" s="3" t="n"/>
      <c r="G99" s="14">
        <f>IF(F99="","",IFERROR(VLOOKUP(F99,'Produits_Stock'!$A:$M,2,FALSE),"Référence inconnue"))</f>
        <v/>
      </c>
      <c r="H99" s="5" t="n"/>
      <c r="I99" s="13">
        <f>IF(F99="","",IFERROR(VLOOKUP(F99,'Produits_Stock'!$A:$M,12,FALSE),0))</f>
        <v/>
      </c>
      <c r="J99" s="18">
        <f>IF(F99="","",IFERROR(VLOOKUP(F99,'Produits_Stock'!$A:$M,13,FALSE),0.2))</f>
        <v/>
      </c>
      <c r="K99" s="13">
        <f>IF(OR(H99="",I99=""),"",H99*I99)</f>
        <v/>
      </c>
      <c r="L99" s="13">
        <f>IF(K99="","",K99*J99)</f>
        <v/>
      </c>
      <c r="M99" s="13">
        <f>IF(K99="","",K99+L99)</f>
        <v/>
      </c>
      <c r="N99" s="4" t="n"/>
      <c r="O99" s="15" t="n"/>
      <c r="P99" s="19">
        <f>IF(OR(C99="",N99=""),"",IF(AND(N99&lt;&gt;"Payée",TODAY()&gt;C99),TODAY()-C99,0))</f>
        <v/>
      </c>
      <c r="Q99">
        <f>IF('Produits_Stock'!A99="","",'Produits_Stock'!A99)</f>
        <v/>
      </c>
    </row>
    <row r="100">
      <c r="A100" s="3" t="n"/>
      <c r="B100" s="15" t="n"/>
      <c r="C100" s="15" t="n"/>
      <c r="D100" s="4" t="n"/>
      <c r="E100" s="3" t="n"/>
      <c r="F100" s="3" t="n"/>
      <c r="G100" s="10">
        <f>IF(F100="","",IFERROR(VLOOKUP(F100,'Produits_Stock'!$A:$M,2,FALSE),"Référence inconnue"))</f>
        <v/>
      </c>
      <c r="H100" s="5" t="n"/>
      <c r="I100" s="9">
        <f>IF(F100="","",IFERROR(VLOOKUP(F100,'Produits_Stock'!$A:$M,12,FALSE),0))</f>
        <v/>
      </c>
      <c r="J100" s="16">
        <f>IF(F100="","",IFERROR(VLOOKUP(F100,'Produits_Stock'!$A:$M,13,FALSE),0.2))</f>
        <v/>
      </c>
      <c r="K100" s="9">
        <f>IF(OR(H100="",I100=""),"",H100*I100)</f>
        <v/>
      </c>
      <c r="L100" s="9">
        <f>IF(K100="","",K100*J100)</f>
        <v/>
      </c>
      <c r="M100" s="9">
        <f>IF(K100="","",K100+L100)</f>
        <v/>
      </c>
      <c r="N100" s="4" t="n"/>
      <c r="O100" s="15" t="n"/>
      <c r="P100" s="17">
        <f>IF(OR(C100="",N100=""),"",IF(AND(N100&lt;&gt;"Payée",TODAY()&gt;C100),TODAY()-C100,0))</f>
        <v/>
      </c>
      <c r="Q100">
        <f>IF('Produits_Stock'!A100="","",'Produits_Stock'!A100)</f>
        <v/>
      </c>
    </row>
    <row r="101">
      <c r="A101" s="3" t="n"/>
      <c r="B101" s="15" t="n"/>
      <c r="C101" s="15" t="n"/>
      <c r="D101" s="4" t="n"/>
      <c r="E101" s="3" t="n"/>
      <c r="F101" s="3" t="n"/>
      <c r="G101" s="14">
        <f>IF(F101="","",IFERROR(VLOOKUP(F101,'Produits_Stock'!$A:$M,2,FALSE),"Référence inconnue"))</f>
        <v/>
      </c>
      <c r="H101" s="5" t="n"/>
      <c r="I101" s="13">
        <f>IF(F101="","",IFERROR(VLOOKUP(F101,'Produits_Stock'!$A:$M,12,FALSE),0))</f>
        <v/>
      </c>
      <c r="J101" s="18">
        <f>IF(F101="","",IFERROR(VLOOKUP(F101,'Produits_Stock'!$A:$M,13,FALSE),0.2))</f>
        <v/>
      </c>
      <c r="K101" s="13">
        <f>IF(OR(H101="",I101=""),"",H101*I101)</f>
        <v/>
      </c>
      <c r="L101" s="13">
        <f>IF(K101="","",K101*J101)</f>
        <v/>
      </c>
      <c r="M101" s="13">
        <f>IF(K101="","",K101+L101)</f>
        <v/>
      </c>
      <c r="N101" s="4" t="n"/>
      <c r="O101" s="15" t="n"/>
      <c r="P101" s="19">
        <f>IF(OR(C101="",N101=""),"",IF(AND(N101&lt;&gt;"Payée",TODAY()&gt;C101),TODAY()-C101,0))</f>
        <v/>
      </c>
      <c r="Q101">
        <f>IF('Produits_Stock'!A101="","",'Produits_Stock'!A101)</f>
        <v/>
      </c>
    </row>
    <row r="102">
      <c r="A102" s="20" t="inlineStr">
        <is>
          <t>TOTAL GÉNÉRAL</t>
        </is>
      </c>
      <c r="B102" s="20" t="n"/>
      <c r="C102" s="20" t="n"/>
      <c r="D102" s="20" t="n"/>
      <c r="E102" s="20" t="n"/>
      <c r="F102" s="20" t="n"/>
      <c r="G102" s="20" t="n"/>
      <c r="H102" s="20" t="n"/>
      <c r="I102" s="20" t="n"/>
      <c r="J102" s="20" t="n"/>
      <c r="K102" s="21">
        <f>SUM(K2:K101)</f>
        <v/>
      </c>
      <c r="L102" s="21">
        <f>SUM(L2:L101)</f>
        <v/>
      </c>
      <c r="M102" s="21">
        <f>SUM(M2:M101)</f>
        <v/>
      </c>
      <c r="N102" s="20" t="n"/>
      <c r="O102" s="20" t="n"/>
      <c r="P102" s="20" t="n"/>
    </row>
  </sheetData>
  <autoFilter ref="A1:P101"/>
  <conditionalFormatting sqref="N2:N101">
    <cfRule type="expression" priority="1" dxfId="1" stopIfTrue="1">
      <formula>$N2="Payée"</formula>
    </cfRule>
    <cfRule type="expression" priority="2" dxfId="0" stopIfTrue="1">
      <formula>$N2="En retard"</formula>
    </cfRule>
  </conditionalFormatting>
  <conditionalFormatting sqref="P2:P101">
    <cfRule type="expression" priority="3" dxfId="0" stopIfTrue="1">
      <formula>$P2&gt;0</formula>
    </cfRule>
  </conditionalFormatting>
  <dataValidations count="5">
    <dataValidation sqref="B2:C101" showErrorMessage="1" showInputMessage="1" allowBlank="1" type="date" operator="between">
      <formula1>DATE(2000,1,1)</formula1>
      <formula2>DATE(2100,12,31)</formula2>
    </dataValidation>
    <dataValidation sqref="O2:O101" showErrorMessage="1" showInputMessage="1" allowBlank="1" type="date" operator="between">
      <formula1>DATE(2000,1,1)</formula1>
      <formula2>DATE(2100,12,31)</formula2>
    </dataValidation>
    <dataValidation sqref="F2:F101" showErrorMessage="1" showInputMessage="1" allowBlank="1" type="list">
      <formula1>$Q$2:$Q$101</formula1>
    </dataValidation>
    <dataValidation sqref="H2:H101" showErrorMessage="1" showInputMessage="1" allowBlank="1" type="whole" operator="greaterThan">
      <formula1>0</formula1>
    </dataValidation>
    <dataValidation sqref="N2:N101" showErrorMessage="1" showInputMessage="1" allowBlank="1" type="list">
      <formula1>"Payée,En attente,En retard"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22" customWidth="1" min="3" max="3"/>
    <col width="3" customWidth="1" min="4" max="4"/>
    <col width="3" customWidth="1" min="13" max="13"/>
  </cols>
  <sheetData>
    <row r="1" ht="30" customHeight="1">
      <c r="A1" s="22" t="inlineStr">
        <is>
          <t>Tableau de bord — Stock &amp; Facturation</t>
        </is>
      </c>
      <c r="B1" s="23" t="n"/>
    </row>
    <row r="3">
      <c r="A3" s="2" t="inlineStr">
        <is>
          <t>Indicateur</t>
        </is>
      </c>
      <c r="B3" s="2" t="inlineStr">
        <is>
          <t>Valeur</t>
        </is>
      </c>
    </row>
    <row r="4">
      <c r="A4" s="24" t="inlineStr">
        <is>
          <t>Chiffre d’affaires HT</t>
        </is>
      </c>
      <c r="B4" s="25">
        <f>SUM('Factures'!$K$2:$K$101)</f>
        <v/>
      </c>
    </row>
    <row r="5">
      <c r="A5" s="26" t="inlineStr">
        <is>
          <t>Chiffre d’affaires TTC</t>
        </is>
      </c>
      <c r="B5" s="25">
        <f>SUM('Factures'!$M$2:$M$101)</f>
        <v/>
      </c>
    </row>
    <row r="6">
      <c r="A6" s="24" t="inlineStr">
        <is>
          <t>TVA collectée</t>
        </is>
      </c>
      <c r="B6" s="25">
        <f>SUM('Factures'!$L$2:$L$101)</f>
        <v/>
      </c>
    </row>
    <row r="7">
      <c r="A7" s="26" t="inlineStr">
        <is>
          <t>Nombre de factures</t>
        </is>
      </c>
      <c r="B7" s="27">
        <f>COUNTIF('Factures'!$A$2:$A$101,"&lt;&gt;")</f>
        <v/>
      </c>
    </row>
    <row r="8">
      <c r="A8" s="24" t="inlineStr">
        <is>
          <t>Panier moyen HT</t>
        </is>
      </c>
      <c r="B8" s="25">
        <f>IFERROR(AVERAGE('Factures'!$K$2:$K$101),0)</f>
        <v/>
      </c>
    </row>
    <row r="9">
      <c r="A9" s="26" t="inlineStr">
        <is>
          <t>Valeur totale du stock</t>
        </is>
      </c>
      <c r="B9" s="25">
        <f>SUM('Produits_Stock'!$N$2:$N$101)</f>
        <v/>
      </c>
    </row>
    <row r="10">
      <c r="A10" s="24" t="inlineStr">
        <is>
          <t>Articles à réapprovisionner</t>
        </is>
      </c>
      <c r="B10" s="27">
        <f>COUNTIF('Produits_Stock'!$O$2:$O$101,"À réapprovisionner")</f>
        <v/>
      </c>
    </row>
    <row r="11">
      <c r="A11" s="26" t="inlineStr">
        <is>
          <t>Taux de factures payées</t>
        </is>
      </c>
      <c r="B11" s="28">
        <f>IFERROR(COUNTIF('Factures'!$N$2:$N$101,"Payée")/COUNTIF('Factures'!$A$2:$A$101,"&lt;&gt;"),0)</f>
        <v/>
      </c>
    </row>
    <row r="15">
      <c r="A15" s="2" t="inlineStr">
        <is>
          <t>Synthèse par statut de paiement</t>
        </is>
      </c>
      <c r="B15" s="2" t="inlineStr">
        <is>
          <t>Nombre de factures</t>
        </is>
      </c>
      <c r="C15" s="2" t="inlineStr">
        <is>
          <t>Chiffre d’affaires TTC</t>
        </is>
      </c>
    </row>
    <row r="16">
      <c r="A16" s="10" t="inlineStr">
        <is>
          <t>Payée</t>
        </is>
      </c>
      <c r="B16" s="29">
        <f>COUNTIF('Factures'!$N$2:$N$101,A16)</f>
        <v/>
      </c>
      <c r="C16" s="30">
        <f>SUMIF('Factures'!$N$2:$N$101,A16,'Factures'!$M$2:$M$101)</f>
        <v/>
      </c>
    </row>
    <row r="17">
      <c r="A17" s="14" t="inlineStr">
        <is>
          <t>En attente</t>
        </is>
      </c>
      <c r="B17" s="31">
        <f>COUNTIF('Factures'!$N$2:$N$101,A17)</f>
        <v/>
      </c>
      <c r="C17" s="32">
        <f>SUMIF('Factures'!$N$2:$N$101,A17,'Factures'!$M$2:$M$101)</f>
        <v/>
      </c>
    </row>
    <row r="18">
      <c r="A18" s="10" t="inlineStr">
        <is>
          <t>En retard</t>
        </is>
      </c>
      <c r="B18" s="29">
        <f>COUNTIF('Factures'!$N$2:$N$101,A18)</f>
        <v/>
      </c>
      <c r="C18" s="30">
        <f>SUMIF('Factures'!$N$2:$N$101,A18,'Factures'!$M$2:$M$101)</f>
        <v/>
      </c>
    </row>
    <row r="22">
      <c r="A22" s="2" t="inlineStr">
        <is>
          <t>Synthèse du chiffre d’affaires HT par client</t>
        </is>
      </c>
      <c r="B22" s="2" t="inlineStr">
        <is>
          <t>Montant HT</t>
        </is>
      </c>
    </row>
    <row r="23">
      <c r="A23" s="4" t="inlineStr">
        <is>
          <t>Café des Terreaux</t>
        </is>
      </c>
      <c r="B23" s="32">
        <f>IF(A23="","",SUMIF('Factures'!$D$2:$D$101,A23,'Factures'!$K$2:$K$101))</f>
        <v/>
      </c>
    </row>
    <row r="24">
      <c r="A24" s="4" t="inlineStr">
        <is>
          <t>Bureau Atlas</t>
        </is>
      </c>
      <c r="B24" s="30">
        <f>IF(A24="","",SUMIF('Factures'!$D$2:$D$101,A24,'Factures'!$K$2:$K$101))</f>
        <v/>
      </c>
    </row>
    <row r="25">
      <c r="A25" s="4" t="inlineStr">
        <is>
          <t>Hôtel Bellecour</t>
        </is>
      </c>
      <c r="B25" s="32">
        <f>IF(A25="","",SUMIF('Factures'!$D$2:$D$101,A25,'Factures'!$K$2:$K$101))</f>
        <v/>
      </c>
    </row>
    <row r="26">
      <c r="A26" s="4" t="inlineStr">
        <is>
          <t>Restaurant La Canopée</t>
        </is>
      </c>
      <c r="B26" s="30">
        <f>IF(A26="","",SUMIF('Factures'!$D$2:$D$101,A26,'Factures'!$K$2:$K$101))</f>
        <v/>
      </c>
    </row>
    <row r="27">
      <c r="A27" s="4" t="inlineStr">
        <is>
          <t>Épicerie du Port</t>
        </is>
      </c>
      <c r="B27" s="32">
        <f>IF(A27="","",SUMIF('Factures'!$D$2:$D$101,A27,'Factures'!$K$2:$K$101))</f>
        <v/>
      </c>
    </row>
    <row r="28">
      <c r="A28" s="4" t="inlineStr">
        <is>
          <t>SAS Horizon</t>
        </is>
      </c>
      <c r="B28" s="30">
        <f>IF(A28="","",SUMIF('Factures'!$D$2:$D$101,A28,'Factures'!$K$2:$K$101))</f>
        <v/>
      </c>
    </row>
    <row r="29">
      <c r="A29" s="4" t="inlineStr">
        <is>
          <t>Maison Léa</t>
        </is>
      </c>
      <c r="B29" s="32">
        <f>IF(A29="","",SUMIF('Factures'!$D$2:$D$101,A29,'Factures'!$K$2:$K$101))</f>
        <v/>
      </c>
    </row>
    <row r="30">
      <c r="A30" s="4" t="inlineStr">
        <is>
          <t>Atelier Nicolas</t>
        </is>
      </c>
      <c r="B30" s="30">
        <f>IF(A30="","",SUMIF('Factures'!$D$2:$D$101,A30,'Factures'!$K$2:$K$101))</f>
        <v/>
      </c>
    </row>
    <row r="31">
      <c r="A31" s="4" t="inlineStr">
        <is>
          <t>Bistrot Camille</t>
        </is>
      </c>
      <c r="B31" s="32">
        <f>IF(A31="","",SUMIF('Factures'!$D$2:$D$101,A31,'Factures'!$K$2:$K$101))</f>
        <v/>
      </c>
    </row>
    <row r="32">
      <c r="A32" s="4" t="inlineStr">
        <is>
          <t>SARL Martin</t>
        </is>
      </c>
      <c r="B32" s="30">
        <f>IF(A32="","",SUMIF('Factures'!$D$2:$D$101,A32,'Factures'!$K$2:$K$101))</f>
        <v/>
      </c>
    </row>
    <row r="33">
      <c r="A33" s="4" t="n"/>
      <c r="B33" s="32">
        <f>IF(A33="","",SUMIF('Factures'!$D$2:$D$101,A33,'Factures'!$K$2:$K$101))</f>
        <v/>
      </c>
    </row>
    <row r="34">
      <c r="A34" s="4" t="n"/>
      <c r="B34" s="30">
        <f>IF(A34="","",SUMIF('Factures'!$D$2:$D$101,A34,'Factures'!$K$2:$K$101))</f>
        <v/>
      </c>
    </row>
    <row r="35">
      <c r="A35" s="4" t="n"/>
      <c r="B35" s="32">
        <f>IF(A35="","",SUMIF('Factures'!$D$2:$D$101,A35,'Factures'!$K$2:$K$101))</f>
        <v/>
      </c>
    </row>
    <row r="36">
      <c r="A36" s="4" t="n"/>
      <c r="B36" s="30">
        <f>IF(A36="","",SUMIF('Factures'!$D$2:$D$101,A36,'Factures'!$K$2:$K$101))</f>
        <v/>
      </c>
    </row>
    <row r="37">
      <c r="A37" s="4" t="n"/>
      <c r="B37" s="32">
        <f>IF(A37="","",SUMIF('Factures'!$D$2:$D$101,A37,'Factures'!$K$2:$K$101))</f>
        <v/>
      </c>
    </row>
    <row r="38">
      <c r="A38" s="4" t="n"/>
      <c r="B38" s="30">
        <f>IF(A38="","",SUMIF('Factures'!$D$2:$D$101,A38,'Factures'!$K$2:$K$101))</f>
        <v/>
      </c>
    </row>
    <row r="39">
      <c r="A39" s="4" t="n"/>
      <c r="B39" s="32">
        <f>IF(A39="","",SUMIF('Factures'!$D$2:$D$101,A39,'Factures'!$K$2:$K$101))</f>
        <v/>
      </c>
    </row>
    <row r="40">
      <c r="A40" s="4" t="n"/>
      <c r="B40" s="30">
        <f>IF(A40="","",SUMIF('Factures'!$D$2:$D$101,A40,'Factures'!$K$2:$K$101))</f>
        <v/>
      </c>
    </row>
    <row r="41">
      <c r="A41" s="4" t="n"/>
      <c r="B41" s="32">
        <f>IF(A41="","",SUMIF('Factures'!$D$2:$D$101,A41,'Factures'!$K$2:$K$101))</f>
        <v/>
      </c>
    </row>
    <row r="42">
      <c r="A42" s="4" t="n"/>
      <c r="B42" s="30">
        <f>IF(A42="","",SUMIF('Factures'!$D$2:$D$101,A42,'Factures'!$K$2:$K$101))</f>
        <v/>
      </c>
    </row>
    <row r="43">
      <c r="A43" s="4" t="n"/>
      <c r="B43" s="32">
        <f>IF(A43="","",SUMIF('Factures'!$D$2:$D$101,A43,'Factures'!$K$2:$K$101))</f>
        <v/>
      </c>
    </row>
    <row r="44">
      <c r="A44" s="4" t="n"/>
      <c r="B44" s="30">
        <f>IF(A44="","",SUMIF('Factures'!$D$2:$D$101,A44,'Factures'!$K$2:$K$101))</f>
        <v/>
      </c>
    </row>
    <row r="45">
      <c r="A45" s="4" t="n"/>
      <c r="B45" s="32">
        <f>IF(A45="","",SUMIF('Factures'!$D$2:$D$101,A45,'Factures'!$K$2:$K$101))</f>
        <v/>
      </c>
    </row>
    <row r="46">
      <c r="A46" s="4" t="n"/>
      <c r="B46" s="30">
        <f>IF(A46="","",SUMIF('Factures'!$D$2:$D$101,A46,'Factures'!$K$2:$K$101))</f>
        <v/>
      </c>
    </row>
    <row r="47">
      <c r="A47" s="4" t="n"/>
      <c r="B47" s="32">
        <f>IF(A47="","",SUMIF('Factures'!$D$2:$D$101,A47,'Factures'!$K$2:$K$101))</f>
        <v/>
      </c>
    </row>
    <row r="48">
      <c r="A48" s="4" t="n"/>
      <c r="B48" s="30">
        <f>IF(A48="","",SUMIF('Factures'!$D$2:$D$101,A48,'Factures'!$K$2:$K$101))</f>
        <v/>
      </c>
    </row>
    <row r="49">
      <c r="A49" s="4" t="n"/>
      <c r="B49" s="32">
        <f>IF(A49="","",SUMIF('Factures'!$D$2:$D$101,A49,'Factures'!$K$2:$K$101))</f>
        <v/>
      </c>
    </row>
    <row r="50">
      <c r="A50" s="4" t="n"/>
      <c r="B50" s="30">
        <f>IF(A50="","",SUMIF('Factures'!$D$2:$D$101,A50,'Factures'!$K$2:$K$101))</f>
        <v/>
      </c>
    </row>
    <row r="51">
      <c r="A51" s="4" t="n"/>
      <c r="B51" s="32">
        <f>IF(A51="","",SUMIF('Factures'!$D$2:$D$101,A51,'Factures'!$K$2:$K$101))</f>
        <v/>
      </c>
    </row>
    <row r="52">
      <c r="A52" s="4" t="n"/>
      <c r="B52" s="30">
        <f>IF(A52="","",SUMIF('Factures'!$D$2:$D$101,A52,'Factures'!$K$2:$K$101))</f>
        <v/>
      </c>
    </row>
    <row r="53">
      <c r="A53" s="4" t="n"/>
      <c r="B53" s="32">
        <f>IF(A53="","",SUMIF('Factures'!$D$2:$D$101,A53,'Factures'!$K$2:$K$101))</f>
        <v/>
      </c>
    </row>
    <row r="54">
      <c r="A54" s="4" t="n"/>
      <c r="B54" s="30">
        <f>IF(A54="","",SUMIF('Factures'!$D$2:$D$101,A54,'Factures'!$K$2:$K$101))</f>
        <v/>
      </c>
    </row>
    <row r="55">
      <c r="A55" s="4" t="n"/>
      <c r="B55" s="32">
        <f>IF(A55="","",SUMIF('Factures'!$D$2:$D$101,A55,'Factures'!$K$2:$K$101))</f>
        <v/>
      </c>
    </row>
    <row r="56">
      <c r="A56" s="4" t="n"/>
      <c r="B56" s="30">
        <f>IF(A56="","",SUMIF('Factures'!$D$2:$D$101,A56,'Factures'!$K$2:$K$101))</f>
        <v/>
      </c>
    </row>
    <row r="57">
      <c r="A57" s="4" t="n"/>
      <c r="B57" s="32">
        <f>IF(A57="","",SUMIF('Factures'!$D$2:$D$101,A57,'Factures'!$K$2:$K$101))</f>
        <v/>
      </c>
    </row>
    <row r="58">
      <c r="A58" s="4" t="n"/>
      <c r="B58" s="30">
        <f>IF(A58="","",SUMIF('Factures'!$D$2:$D$101,A58,'Factures'!$K$2:$K$101))</f>
        <v/>
      </c>
    </row>
    <row r="59">
      <c r="A59" s="4" t="n"/>
      <c r="B59" s="32">
        <f>IF(A59="","",SUMIF('Factures'!$D$2:$D$101,A59,'Factures'!$K$2:$K$101))</f>
        <v/>
      </c>
    </row>
    <row r="60">
      <c r="A60" s="4" t="n"/>
      <c r="B60" s="30">
        <f>IF(A60="","",SUMIF('Factures'!$D$2:$D$101,A60,'Factures'!$K$2:$K$101))</f>
        <v/>
      </c>
    </row>
    <row r="61">
      <c r="A61" s="4" t="n"/>
      <c r="B61" s="32">
        <f>IF(A61="","",SUMIF('Factures'!$D$2:$D$101,A61,'Factures'!$K$2:$K$101))</f>
        <v/>
      </c>
    </row>
    <row r="62">
      <c r="A62" s="4" t="n"/>
      <c r="B62" s="30">
        <f>IF(A62="","",SUMIF('Factures'!$D$2:$D$101,A62,'Factures'!$K$2:$K$101))</f>
        <v/>
      </c>
    </row>
    <row r="63">
      <c r="A63" s="4" t="n"/>
      <c r="B63" s="32">
        <f>IF(A63="","",SUMIF('Factures'!$D$2:$D$101,A63,'Factures'!$K$2:$K$101))</f>
        <v/>
      </c>
    </row>
    <row r="64">
      <c r="A64" s="4" t="n"/>
      <c r="B64" s="30">
        <f>IF(A64="","",SUMIF('Factures'!$D$2:$D$101,A64,'Factures'!$K$2:$K$101))</f>
        <v/>
      </c>
    </row>
    <row r="65">
      <c r="A65" s="4" t="n"/>
      <c r="B65" s="32">
        <f>IF(A65="","",SUMIF('Factures'!$D$2:$D$101,A65,'Factures'!$K$2:$K$101))</f>
        <v/>
      </c>
    </row>
    <row r="66">
      <c r="A66" s="4" t="n"/>
      <c r="B66" s="30">
        <f>IF(A66="","",SUMIF('Factures'!$D$2:$D$101,A66,'Factures'!$K$2:$K$101))</f>
        <v/>
      </c>
    </row>
    <row r="67">
      <c r="A67" s="4" t="n"/>
      <c r="B67" s="32">
        <f>IF(A67="","",SUMIF('Factures'!$D$2:$D$101,A67,'Factures'!$K$2:$K$101))</f>
        <v/>
      </c>
    </row>
    <row r="68">
      <c r="A68" s="4" t="n"/>
      <c r="B68" s="30">
        <f>IF(A68="","",SUMIF('Factures'!$D$2:$D$101,A68,'Factures'!$K$2:$K$101))</f>
        <v/>
      </c>
    </row>
    <row r="69">
      <c r="A69" s="4" t="n"/>
      <c r="B69" s="32">
        <f>IF(A69="","",SUMIF('Factures'!$D$2:$D$101,A69,'Factures'!$K$2:$K$101))</f>
        <v/>
      </c>
    </row>
    <row r="70">
      <c r="A70" s="4" t="n"/>
      <c r="B70" s="30">
        <f>IF(A70="","",SUMIF('Factures'!$D$2:$D$101,A70,'Factures'!$K$2:$K$101))</f>
        <v/>
      </c>
    </row>
    <row r="71">
      <c r="A71" s="4" t="n"/>
      <c r="B71" s="32">
        <f>IF(A71="","",SUMIF('Factures'!$D$2:$D$101,A71,'Factures'!$K$2:$K$101))</f>
        <v/>
      </c>
    </row>
    <row r="72">
      <c r="A72" s="4" t="n"/>
      <c r="B72" s="30">
        <f>IF(A72="","",SUMIF('Factures'!$D$2:$D$101,A72,'Factures'!$K$2:$K$101))</f>
        <v/>
      </c>
    </row>
    <row r="73">
      <c r="A73" s="4" t="n"/>
      <c r="B73" s="32">
        <f>IF(A73="","",SUMIF('Factures'!$D$2:$D$101,A73,'Factures'!$K$2:$K$101))</f>
        <v/>
      </c>
    </row>
    <row r="74">
      <c r="A74" s="4" t="n"/>
      <c r="B74" s="30">
        <f>IF(A74="","",SUMIF('Factures'!$D$2:$D$101,A74,'Factures'!$K$2:$K$101))</f>
        <v/>
      </c>
    </row>
    <row r="75">
      <c r="A75" s="4" t="n"/>
      <c r="B75" s="32">
        <f>IF(A75="","",SUMIF('Factures'!$D$2:$D$101,A75,'Factures'!$K$2:$K$101))</f>
        <v/>
      </c>
    </row>
    <row r="76">
      <c r="A76" s="4" t="n"/>
      <c r="B76" s="30">
        <f>IF(A76="","",SUMIF('Factures'!$D$2:$D$101,A76,'Factures'!$K$2:$K$101))</f>
        <v/>
      </c>
    </row>
    <row r="77">
      <c r="A77" s="4" t="n"/>
      <c r="B77" s="32">
        <f>IF(A77="","",SUMIF('Factures'!$D$2:$D$101,A77,'Factures'!$K$2:$K$101))</f>
        <v/>
      </c>
    </row>
    <row r="78">
      <c r="A78" s="4" t="n"/>
      <c r="B78" s="30">
        <f>IF(A78="","",SUMIF('Factures'!$D$2:$D$101,A78,'Factures'!$K$2:$K$101))</f>
        <v/>
      </c>
    </row>
    <row r="79">
      <c r="A79" s="4" t="n"/>
      <c r="B79" s="32">
        <f>IF(A79="","",SUMIF('Factures'!$D$2:$D$101,A79,'Factures'!$K$2:$K$101))</f>
        <v/>
      </c>
    </row>
    <row r="80">
      <c r="A80" s="4" t="n"/>
      <c r="B80" s="30">
        <f>IF(A80="","",SUMIF('Factures'!$D$2:$D$101,A80,'Factures'!$K$2:$K$101))</f>
        <v/>
      </c>
    </row>
    <row r="81">
      <c r="A81" s="4" t="n"/>
      <c r="B81" s="32">
        <f>IF(A81="","",SUMIF('Factures'!$D$2:$D$101,A81,'Factures'!$K$2:$K$101))</f>
        <v/>
      </c>
    </row>
    <row r="82">
      <c r="A82" s="4" t="n"/>
      <c r="B82" s="30">
        <f>IF(A82="","",SUMIF('Factures'!$D$2:$D$101,A82,'Factures'!$K$2:$K$101))</f>
        <v/>
      </c>
    </row>
    <row r="83">
      <c r="A83" s="4" t="n"/>
      <c r="B83" s="32">
        <f>IF(A83="","",SUMIF('Factures'!$D$2:$D$101,A83,'Factures'!$K$2:$K$101))</f>
        <v/>
      </c>
    </row>
    <row r="84">
      <c r="A84" s="4" t="n"/>
      <c r="B84" s="30">
        <f>IF(A84="","",SUMIF('Factures'!$D$2:$D$101,A84,'Factures'!$K$2:$K$101))</f>
        <v/>
      </c>
    </row>
    <row r="85">
      <c r="A85" s="4" t="n"/>
      <c r="B85" s="32">
        <f>IF(A85="","",SUMIF('Factures'!$D$2:$D$101,A85,'Factures'!$K$2:$K$101))</f>
        <v/>
      </c>
    </row>
    <row r="86">
      <c r="A86" s="4" t="n"/>
      <c r="B86" s="30">
        <f>IF(A86="","",SUMIF('Factures'!$D$2:$D$101,A86,'Factures'!$K$2:$K$101))</f>
        <v/>
      </c>
    </row>
    <row r="87">
      <c r="A87" s="4" t="n"/>
      <c r="B87" s="32">
        <f>IF(A87="","",SUMIF('Factures'!$D$2:$D$101,A87,'Factures'!$K$2:$K$101))</f>
        <v/>
      </c>
    </row>
    <row r="88">
      <c r="A88" s="4" t="n"/>
      <c r="B88" s="30">
        <f>IF(A88="","",SUMIF('Factures'!$D$2:$D$101,A88,'Factures'!$K$2:$K$101))</f>
        <v/>
      </c>
    </row>
    <row r="89">
      <c r="A89" s="4" t="n"/>
      <c r="B89" s="32">
        <f>IF(A89="","",SUMIF('Factures'!$D$2:$D$101,A89,'Factures'!$K$2:$K$101))</f>
        <v/>
      </c>
    </row>
    <row r="90">
      <c r="A90" s="4" t="n"/>
      <c r="B90" s="30">
        <f>IF(A90="","",SUMIF('Factures'!$D$2:$D$101,A90,'Factures'!$K$2:$K$101))</f>
        <v/>
      </c>
    </row>
    <row r="91">
      <c r="A91" s="4" t="n"/>
      <c r="B91" s="32">
        <f>IF(A91="","",SUMIF('Factures'!$D$2:$D$101,A91,'Factures'!$K$2:$K$101))</f>
        <v/>
      </c>
    </row>
    <row r="92">
      <c r="A92" s="4" t="n"/>
      <c r="B92" s="30">
        <f>IF(A92="","",SUMIF('Factures'!$D$2:$D$101,A92,'Factures'!$K$2:$K$101))</f>
        <v/>
      </c>
    </row>
    <row r="93">
      <c r="A93" s="4" t="n"/>
      <c r="B93" s="32">
        <f>IF(A93="","",SUMIF('Factures'!$D$2:$D$101,A93,'Factures'!$K$2:$K$101))</f>
        <v/>
      </c>
    </row>
    <row r="94">
      <c r="A94" s="4" t="n"/>
      <c r="B94" s="30">
        <f>IF(A94="","",SUMIF('Factures'!$D$2:$D$101,A94,'Factures'!$K$2:$K$101))</f>
        <v/>
      </c>
    </row>
    <row r="95">
      <c r="A95" s="4" t="n"/>
      <c r="B95" s="32">
        <f>IF(A95="","",SUMIF('Factures'!$D$2:$D$101,A95,'Factures'!$K$2:$K$101))</f>
        <v/>
      </c>
    </row>
    <row r="96">
      <c r="A96" s="4" t="n"/>
      <c r="B96" s="30">
        <f>IF(A96="","",SUMIF('Factures'!$D$2:$D$101,A96,'Factures'!$K$2:$K$101))</f>
        <v/>
      </c>
    </row>
    <row r="97">
      <c r="A97" s="4" t="n"/>
      <c r="B97" s="32">
        <f>IF(A97="","",SUMIF('Factures'!$D$2:$D$101,A97,'Factures'!$K$2:$K$101))</f>
        <v/>
      </c>
    </row>
    <row r="98">
      <c r="A98" s="4" t="n"/>
      <c r="B98" s="30">
        <f>IF(A98="","",SUMIF('Factures'!$D$2:$D$101,A98,'Factures'!$K$2:$K$101))</f>
        <v/>
      </c>
    </row>
    <row r="99">
      <c r="A99" s="4" t="n"/>
      <c r="B99" s="32">
        <f>IF(A99="","",SUMIF('Factures'!$D$2:$D$101,A99,'Factures'!$K$2:$K$101))</f>
        <v/>
      </c>
    </row>
    <row r="100">
      <c r="A100" s="4" t="n"/>
      <c r="B100" s="30">
        <f>IF(A100="","",SUMIF('Factures'!$D$2:$D$101,A100,'Factures'!$K$2:$K$101))</f>
        <v/>
      </c>
    </row>
    <row r="101">
      <c r="A101" s="4" t="n"/>
      <c r="B101" s="32">
        <f>IF(A101="","",SUMIF('Factures'!$D$2:$D$101,A101,'Factures'!$K$2:$K$101))</f>
        <v/>
      </c>
    </row>
    <row r="102">
      <c r="A102" s="4" t="n"/>
      <c r="B102" s="30">
        <f>IF(A102="","",SUMIF('Factures'!$D$2:$D$101,A102,'Factures'!$K$2:$K$101))</f>
        <v/>
      </c>
    </row>
    <row r="103">
      <c r="A103" s="4" t="n"/>
      <c r="B103" s="32">
        <f>IF(A103="","",SUMIF('Factures'!$D$2:$D$101,A103,'Factures'!$K$2:$K$101))</f>
        <v/>
      </c>
    </row>
    <row r="104">
      <c r="A104" s="4" t="n"/>
      <c r="B104" s="30">
        <f>IF(A104="","",SUMIF('Factures'!$D$2:$D$101,A104,'Factures'!$K$2:$K$101))</f>
        <v/>
      </c>
    </row>
    <row r="105">
      <c r="A105" s="4" t="n"/>
      <c r="B105" s="32">
        <f>IF(A105="","",SUMIF('Factures'!$D$2:$D$101,A105,'Factures'!$K$2:$K$101))</f>
        <v/>
      </c>
    </row>
    <row r="106">
      <c r="A106" s="4" t="n"/>
      <c r="B106" s="30">
        <f>IF(A106="","",SUMIF('Factures'!$D$2:$D$101,A106,'Factures'!$K$2:$K$101))</f>
        <v/>
      </c>
    </row>
    <row r="107">
      <c r="A107" s="4" t="n"/>
      <c r="B107" s="32">
        <f>IF(A107="","",SUMIF('Factures'!$D$2:$D$101,A107,'Factures'!$K$2:$K$101))</f>
        <v/>
      </c>
    </row>
    <row r="108">
      <c r="A108" s="4" t="n"/>
      <c r="B108" s="30">
        <f>IF(A108="","",SUMIF('Factures'!$D$2:$D$101,A108,'Factures'!$K$2:$K$101))</f>
        <v/>
      </c>
    </row>
    <row r="109">
      <c r="A109" s="4" t="n"/>
      <c r="B109" s="32">
        <f>IF(A109="","",SUMIF('Factures'!$D$2:$D$101,A109,'Factures'!$K$2:$K$101))</f>
        <v/>
      </c>
    </row>
    <row r="110">
      <c r="A110" s="4" t="n"/>
      <c r="B110" s="30">
        <f>IF(A110="","",SUMIF('Factures'!$D$2:$D$101,A110,'Factures'!$K$2:$K$101))</f>
        <v/>
      </c>
    </row>
    <row r="111">
      <c r="A111" s="4" t="n"/>
      <c r="B111" s="32">
        <f>IF(A111="","",SUMIF('Factures'!$D$2:$D$101,A111,'Factures'!$K$2:$K$101))</f>
        <v/>
      </c>
    </row>
    <row r="112">
      <c r="A112" s="4" t="n"/>
      <c r="B112" s="30">
        <f>IF(A112="","",SUMIF('Factures'!$D$2:$D$101,A112,'Factures'!$K$2:$K$101))</f>
        <v/>
      </c>
    </row>
    <row r="113">
      <c r="A113" s="4" t="n"/>
      <c r="B113" s="32">
        <f>IF(A113="","",SUMIF('Factures'!$D$2:$D$101,A113,'Factures'!$K$2:$K$101))</f>
        <v/>
      </c>
    </row>
    <row r="114">
      <c r="A114" s="4" t="n"/>
      <c r="B114" s="30">
        <f>IF(A114="","",SUMIF('Factures'!$D$2:$D$101,A114,'Factures'!$K$2:$K$101))</f>
        <v/>
      </c>
    </row>
    <row r="115">
      <c r="A115" s="4" t="n"/>
      <c r="B115" s="32">
        <f>IF(A115="","",SUMIF('Factures'!$D$2:$D$101,A115,'Factures'!$K$2:$K$101))</f>
        <v/>
      </c>
    </row>
    <row r="116">
      <c r="A116" s="4" t="n"/>
      <c r="B116" s="30">
        <f>IF(A116="","",SUMIF('Factures'!$D$2:$D$101,A116,'Factures'!$K$2:$K$101))</f>
        <v/>
      </c>
    </row>
    <row r="117">
      <c r="A117" s="4" t="n"/>
      <c r="B117" s="32">
        <f>IF(A117="","",SUMIF('Factures'!$D$2:$D$101,A117,'Factures'!$K$2:$K$101))</f>
        <v/>
      </c>
    </row>
    <row r="118">
      <c r="A118" s="4" t="n"/>
      <c r="B118" s="30">
        <f>IF(A118="","",SUMIF('Factures'!$D$2:$D$101,A118,'Factures'!$K$2:$K$101))</f>
        <v/>
      </c>
    </row>
    <row r="119">
      <c r="A119" s="4" t="n"/>
      <c r="B119" s="32">
        <f>IF(A119="","",SUMIF('Factures'!$D$2:$D$101,A119,'Factures'!$K$2:$K$101))</f>
        <v/>
      </c>
    </row>
    <row r="120">
      <c r="A120" s="4" t="n"/>
      <c r="B120" s="30">
        <f>IF(A120="","",SUMIF('Factures'!$D$2:$D$101,A120,'Factures'!$K$2:$K$101))</f>
        <v/>
      </c>
    </row>
    <row r="121">
      <c r="A121" s="4" t="n"/>
      <c r="B121" s="32">
        <f>IF(A121="","",SUMIF('Factures'!$D$2:$D$101,A121,'Factures'!$K$2:$K$101))</f>
        <v/>
      </c>
    </row>
    <row r="122">
      <c r="A122" s="4" t="n"/>
      <c r="B122" s="30">
        <f>IF(A122="","",SUMIF('Factures'!$D$2:$D$101,A122,'Factures'!$K$2:$K$101))</f>
        <v/>
      </c>
    </row>
  </sheetData>
  <mergeCells count="1">
    <mergeCell ref="A1:B1"/>
  </mergeCells>
  <conditionalFormatting sqref="B4:B11">
    <cfRule type="expression" priority="1" dxfId="1" stopIfTrue="0">
      <formula>B4&gt;0</formula>
    </cfRule>
  </conditionalFormatting>
  <conditionalFormatting sqref="B10">
    <cfRule type="expression" priority="2" dxfId="0" stopIfTrue="1">
      <formula>B10&gt;0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62" customWidth="1" min="2" max="2"/>
    <col width="55" customWidth="1" min="3" max="3"/>
  </cols>
  <sheetData>
    <row r="1" ht="30" customHeight="1">
      <c r="A1" s="22" t="inlineStr">
        <is>
          <t>Mode d’emploi — Gestion stock &amp; facturation</t>
        </is>
      </c>
      <c r="B1" s="23" t="n"/>
      <c r="C1" s="23" t="n"/>
      <c r="D1" s="23" t="n"/>
      <c r="E1" s="23" t="n"/>
      <c r="F1" s="23" t="n"/>
      <c r="G1" s="23" t="n"/>
      <c r="H1" s="23" t="n"/>
    </row>
    <row r="3">
      <c r="A3" s="2" t="inlineStr">
        <is>
          <t>Étape</t>
        </is>
      </c>
      <c r="B3" s="2" t="inlineStr">
        <is>
          <t>Instruction</t>
        </is>
      </c>
      <c r="C3" s="2" t="inlineStr">
        <is>
          <t>Point de contrôle</t>
        </is>
      </c>
    </row>
    <row r="4" ht="38" customHeight="1">
      <c r="A4" s="33" t="inlineStr">
        <is>
          <t>1</t>
        </is>
      </c>
      <c r="B4" s="10" t="inlineStr">
        <is>
          <t>Ajouter ou modifier les produits dans Produits_Stock.</t>
        </is>
      </c>
      <c r="C4" s="10" t="inlineStr">
        <is>
          <t>Renseigner la référence, les stocks, les prix et le taux de TVA.</t>
        </is>
      </c>
    </row>
    <row r="5" ht="38" customHeight="1">
      <c r="A5" s="34" t="inlineStr">
        <is>
          <t>2</t>
        </is>
      </c>
      <c r="B5" s="14" t="inlineStr">
        <is>
          <t>Saisir les ventes dans Factures avec une référence produit existante.</t>
        </is>
      </c>
      <c r="C5" s="14" t="inlineStr">
        <is>
          <t>La désignation, le prix HT et la TVA se complètent automatiquement.</t>
        </is>
      </c>
    </row>
    <row r="6" ht="38" customHeight="1">
      <c r="A6" s="33" t="inlineStr">
        <is>
          <t>3</t>
        </is>
      </c>
      <c r="B6" s="10" t="inlineStr">
        <is>
          <t>Vérifier les statuts de paiement et les dates d’échéance.</t>
        </is>
      </c>
      <c r="C6" s="10" t="inlineStr">
        <is>
          <t>Le retard de paiement est calculé automatiquement pour les factures non payées.</t>
        </is>
      </c>
    </row>
    <row r="7" ht="38" customHeight="1">
      <c r="A7" s="34" t="inlineStr">
        <is>
          <t>4</t>
        </is>
      </c>
      <c r="B7" s="14" t="inlineStr">
        <is>
          <t>Consulter Tableau_de_bord pour suivre l’activité commerciale et le stock.</t>
        </is>
      </c>
      <c r="C7" s="14" t="inlineStr">
        <is>
          <t>Les graphiques utilisent toutes les lignes de saisie préparées.</t>
        </is>
      </c>
    </row>
    <row r="8" ht="38" customHeight="1">
      <c r="A8" s="33" t="inlineStr">
        <is>
          <t>5</t>
        </is>
      </c>
      <c r="B8" s="10" t="inlineStr">
        <is>
          <t>Vérifier les montants HT, TTC et le taux de TVA avant émission de la facture.</t>
        </is>
      </c>
      <c r="C8" s="10" t="inlineStr">
        <is>
          <t>Les montants sont exprimés en euros et les taux restent à confirmer selon le dossier.</t>
        </is>
      </c>
    </row>
    <row r="11">
      <c r="A11" s="20" t="inlineStr">
        <is>
          <t>Repères</t>
        </is>
      </c>
      <c r="B11" s="35" t="inlineStr">
        <is>
          <t>Les cellules jaunes sont à saisir ou à modifier. Les cellules non jaunes sont calculées automatiquement.</t>
        </is>
      </c>
      <c r="C11" s="35" t="inlineStr">
        <is>
          <t>Les articles à réapprovisionner et les retards nécessitent une vérification.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2026-09-08T17:38:36Z</dcterms:created>
  <dcterms:modified xmlns:dcterms="http://purl.org/dc/terms/" xmlns:xsi="http://www.w3.org/2001/XMLSchema-instance" xsi:type="dcterms:W3CDTF">2026-09-08T17:38:36Z</dcterms:modified>
</cp:coreProperties>
</file>