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spects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0" hidden="1">'Prospects'!$A$1:$R$101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&quot; €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5"/>
    </font>
    <font>
      <name val="Calibri"/>
      <b val="1"/>
      <color rgb="00FFFFFF"/>
      <sz val="10"/>
    </font>
    <font>
      <name val="Calibri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0E7A54"/>
      </patternFill>
    </fill>
    <fill>
      <patternFill patternType="solid">
        <fgColor rgb="00FFFBEB"/>
      </patternFill>
    </fill>
    <fill>
      <patternFill patternType="solid">
        <fgColor rgb="00EAF7F1"/>
      </patternFill>
    </fill>
    <fill>
      <patternFill patternType="solid">
        <fgColor rgb="00FFFFFF"/>
      </patternFill>
    </fill>
    <fill>
      <patternFill patternType="solid">
        <fgColor rgb="0012946A"/>
      </patternFill>
    </fill>
    <fill>
      <patternFill patternType="solid">
        <fgColor rgb="00F9731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left" vertical="center"/>
    </xf>
    <xf numFmtId="9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center" vertical="center"/>
    </xf>
    <xf numFmtId="9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5" fillId="7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9" fontId="5" fillId="7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9" fontId="2" fillId="3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4" fillId="6" borderId="1" pivotButton="0" quotePrefix="0" xfId="0"/>
    <xf numFmtId="0" fontId="2" fillId="5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6A34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Prospects par statut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bord'!B15</f>
            </strRef>
          </tx>
          <spPr>
            <a:solidFill xmlns:a="http://schemas.openxmlformats.org/drawingml/2006/main">
              <a:srgbClr val="0E7A54"/>
            </a:solidFill>
            <a:ln xmlns:a="http://schemas.openxmlformats.org/drawingml/2006/main">
              <a:prstDash val="solid"/>
            </a:ln>
          </spPr>
          <cat>
            <numRef>
              <f>'Tableau de bord'!$A$16:$A$22</f>
            </numRef>
          </cat>
          <val>
            <numRef>
              <f>'Tableau de bord'!$B$16:$B$22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de prospects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par source</a:t>
            </a:r>
          </a:p>
        </rich>
      </tx>
    </title>
    <plotArea>
      <doughnutChart>
        <varyColors val="1"/>
        <ser>
          <idx val="0"/>
          <order val="0"/>
          <tx>
            <strRef>
              <f>'Tableau de bord'!K15</f>
            </strRef>
          </tx>
          <spPr>
            <a:solidFill xmlns:a="http://schemas.openxmlformats.org/drawingml/2006/main">
              <a:srgbClr val="12946A"/>
            </a:solidFill>
            <a:ln xmlns:a="http://schemas.openxmlformats.org/drawingml/2006/main">
              <a:prstDash val="solid"/>
            </a:ln>
          </spPr>
          <cat>
            <numRef>
              <f>'Tableau de bord'!$J$16:$J$21</f>
            </numRef>
          </cat>
          <val>
            <numRef>
              <f>'Tableau de bord'!$K$16:$K$21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Pipeline pondéré par commercial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bord'!G15</f>
            </strRef>
          </tx>
          <spPr>
            <a:solidFill xmlns:a="http://schemas.openxmlformats.org/drawingml/2006/main">
              <a:srgbClr val="F97316"/>
            </a:solidFill>
            <a:ln xmlns:a="http://schemas.openxmlformats.org/drawingml/2006/main">
              <a:prstDash val="solid"/>
            </a:ln>
          </spPr>
          <cat>
            <numRef>
              <f>'Tableau de bord'!$E$16:$E$19</f>
            </numRef>
          </cat>
          <val>
            <numRef>
              <f>'Tableau de bord'!$G$16:$G$19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Valeur pondérée HT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Commercial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24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41</row>
      <rowOff>0</rowOff>
    </from>
    <ext cx="540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30" customWidth="1" min="3" max="3"/>
    <col width="22" customWidth="1" min="4" max="4"/>
    <col width="24" customWidth="1" min="5" max="5"/>
    <col width="16" customWidth="1" min="6" max="6"/>
    <col width="22" customWidth="1" min="7" max="7"/>
    <col width="21" customWidth="1" min="8" max="8"/>
    <col width="23" customWidth="1" min="9" max="9"/>
    <col width="20" customWidth="1" min="10" max="10"/>
    <col width="15" customWidth="1" min="11" max="11"/>
    <col width="17" customWidth="1" min="12" max="12"/>
    <col width="19" customWidth="1" min="13" max="13"/>
    <col width="21" customWidth="1" min="14" max="14"/>
    <col width="17" customWidth="1" min="15" max="15"/>
    <col width="19" customWidth="1" min="16" max="16"/>
    <col width="22" customWidth="1" min="17" max="17"/>
    <col width="42" customWidth="1" min="18" max="18"/>
  </cols>
  <sheetData>
    <row r="1" ht="28" customHeight="1">
      <c r="A1" s="1" t="inlineStr">
        <is>
          <t>ID prospect</t>
        </is>
      </c>
      <c r="B1" s="1" t="inlineStr">
        <is>
          <t>Date d’ajout</t>
        </is>
      </c>
      <c r="C1" s="1" t="inlineStr">
        <is>
          <t>Entreprise</t>
        </is>
      </c>
      <c r="D1" s="1" t="inlineStr">
        <is>
          <t>Contact</t>
        </is>
      </c>
      <c r="E1" s="1" t="inlineStr">
        <is>
          <t>Fonction</t>
        </is>
      </c>
      <c r="F1" s="1" t="inlineStr">
        <is>
          <t>Ville</t>
        </is>
      </c>
      <c r="G1" s="1" t="inlineStr">
        <is>
          <t>Secteur d’activité</t>
        </is>
      </c>
      <c r="H1" s="1" t="inlineStr">
        <is>
          <t>Source</t>
        </is>
      </c>
      <c r="I1" s="1" t="inlineStr">
        <is>
          <t>Statut</t>
        </is>
      </c>
      <c r="J1" s="1" t="inlineStr">
        <is>
          <t>Commercial</t>
        </is>
      </c>
      <c r="K1" s="1" t="inlineStr">
        <is>
          <t>Dernier contact</t>
        </is>
      </c>
      <c r="L1" s="1" t="inlineStr">
        <is>
          <t>Prochaine relance</t>
        </is>
      </c>
      <c r="M1" s="1" t="inlineStr">
        <is>
          <t>Jours avant relance</t>
        </is>
      </c>
      <c r="N1" s="1" t="inlineStr">
        <is>
          <t>Montant potentiel HT</t>
        </is>
      </c>
      <c r="O1" s="1" t="inlineStr">
        <is>
          <t>Probabilité (%)</t>
        </is>
      </c>
      <c r="P1" s="1" t="inlineStr">
        <is>
          <t>Valeur pondérée</t>
        </is>
      </c>
      <c r="Q1" s="1" t="inlineStr">
        <is>
          <t>Dernier résultat</t>
        </is>
      </c>
      <c r="R1" s="1" t="inlineStr">
        <is>
          <t>Commentaires</t>
        </is>
      </c>
    </row>
    <row r="2">
      <c r="A2" s="2" t="inlineStr">
        <is>
          <t>PR-2026-001</t>
        </is>
      </c>
      <c r="B2" s="3" t="n">
        <v>46034</v>
      </c>
      <c r="C2" s="4" t="inlineStr">
        <is>
          <t>Atelier Horizon Conseil</t>
        </is>
      </c>
      <c r="D2" s="4" t="inlineStr">
        <is>
          <t>Camille Martin</t>
        </is>
      </c>
      <c r="E2" s="4" t="inlineStr">
        <is>
          <t>Directrice associée</t>
        </is>
      </c>
      <c r="F2" s="2" t="inlineStr">
        <is>
          <t>Paris</t>
        </is>
      </c>
      <c r="G2" s="4" t="inlineStr">
        <is>
          <t>Conseil</t>
        </is>
      </c>
      <c r="H2" s="2" t="inlineStr">
        <is>
          <t>LinkedIn</t>
        </is>
      </c>
      <c r="I2" s="2" t="inlineStr">
        <is>
          <t>Contacté</t>
        </is>
      </c>
      <c r="J2" s="2" t="inlineStr">
        <is>
          <t>Alice Dupont</t>
        </is>
      </c>
      <c r="K2" s="3" t="n">
        <v>46264</v>
      </c>
      <c r="L2" s="3" t="n">
        <v>46276</v>
      </c>
      <c r="M2" s="5">
        <f>IF(L2="","",L2-TODAY())</f>
        <v/>
      </c>
      <c r="N2" s="6" t="n">
        <v>12500</v>
      </c>
      <c r="O2" s="7">
        <f>IF(I2="","",IFERROR(VLOOKUP(I2,'Paramètres'!$A$2:$B$8,2,FALSE),0))</f>
        <v/>
      </c>
      <c r="P2" s="8">
        <f>IF(OR(N2="",O2=""),"",IFERROR(N2*O2,0))</f>
        <v/>
      </c>
      <c r="Q2" s="2" t="inlineStr">
        <is>
          <t>Intérêt confirmé</t>
        </is>
      </c>
      <c r="R2" s="4" t="inlineStr">
        <is>
          <t>Premier échange positif, besoin à préciser.</t>
        </is>
      </c>
    </row>
    <row r="3">
      <c r="A3" s="2" t="inlineStr">
        <is>
          <t>PR-2026-002</t>
        </is>
      </c>
      <c r="B3" s="3" t="n">
        <v>46055</v>
      </c>
      <c r="C3" s="4" t="inlineStr">
        <is>
          <t>Métal Rhône Solutions</t>
        </is>
      </c>
      <c r="D3" s="4" t="inlineStr">
        <is>
          <t>Julien Bernard</t>
        </is>
      </c>
      <c r="E3" s="4" t="inlineStr">
        <is>
          <t>Responsable achats</t>
        </is>
      </c>
      <c r="F3" s="2" t="inlineStr">
        <is>
          <t>Lyon</t>
        </is>
      </c>
      <c r="G3" s="4" t="inlineStr">
        <is>
          <t>Industrie</t>
        </is>
      </c>
      <c r="H3" s="2" t="inlineStr">
        <is>
          <t>Salon professionnel</t>
        </is>
      </c>
      <c r="I3" s="2" t="inlineStr">
        <is>
          <t>Proposition envoyée</t>
        </is>
      </c>
      <c r="J3" s="2" t="inlineStr">
        <is>
          <t>Benoît Caron</t>
        </is>
      </c>
      <c r="K3" s="3" t="n">
        <v>46269</v>
      </c>
      <c r="L3" s="3" t="n">
        <v>46268</v>
      </c>
      <c r="M3" s="9">
        <f>IF(L3="","",L3-TODAY())</f>
        <v/>
      </c>
      <c r="N3" s="6" t="n">
        <v>48000</v>
      </c>
      <c r="O3" s="10">
        <f>IF(I3="","",IFERROR(VLOOKUP(I3,'Paramètres'!$A$2:$B$8,2,FALSE),0))</f>
        <v/>
      </c>
      <c r="P3" s="11">
        <f>IF(OR(N3="",O3=""),"",IFERROR(N3*O3,0))</f>
        <v/>
      </c>
      <c r="Q3" s="2" t="inlineStr">
        <is>
          <t>Devis demandé</t>
        </is>
      </c>
      <c r="R3" s="4" t="inlineStr">
        <is>
          <t>Proposition transmise après démonstration.</t>
        </is>
      </c>
    </row>
    <row r="4">
      <c r="A4" s="2" t="inlineStr">
        <is>
          <t>PR-2026-003</t>
        </is>
      </c>
      <c r="B4" s="3" t="n">
        <v>46078</v>
      </c>
      <c r="C4" s="4" t="inlineStr">
        <is>
          <t>Académie Loire Formation</t>
        </is>
      </c>
      <c r="D4" s="4" t="inlineStr">
        <is>
          <t>Chloé Dubois</t>
        </is>
      </c>
      <c r="E4" s="4" t="inlineStr">
        <is>
          <t>Responsable formation</t>
        </is>
      </c>
      <c r="F4" s="2" t="inlineStr">
        <is>
          <t>Nantes</t>
        </is>
      </c>
      <c r="G4" s="4" t="inlineStr">
        <is>
          <t>Formation</t>
        </is>
      </c>
      <c r="H4" s="2" t="inlineStr">
        <is>
          <t>Site web</t>
        </is>
      </c>
      <c r="I4" s="2" t="inlineStr">
        <is>
          <t>Rendez-vous obtenu</t>
        </is>
      </c>
      <c r="J4" s="2" t="inlineStr">
        <is>
          <t>Sarah Lefèvre</t>
        </is>
      </c>
      <c r="K4" s="3" t="n">
        <v>46266</v>
      </c>
      <c r="L4" s="3" t="n">
        <v>46280</v>
      </c>
      <c r="M4" s="5">
        <f>IF(L4="","",L4-TODAY())</f>
        <v/>
      </c>
      <c r="N4" s="6" t="n">
        <v>18500</v>
      </c>
      <c r="O4" s="7">
        <f>IF(I4="","",IFERROR(VLOOKUP(I4,'Paramètres'!$A$2:$B$8,2,FALSE),0))</f>
        <v/>
      </c>
      <c r="P4" s="8">
        <f>IF(OR(N4="",O4=""),"",IFERROR(N4*O4,0))</f>
        <v/>
      </c>
      <c r="Q4" s="2" t="inlineStr">
        <is>
          <t>Besoin identifié</t>
        </is>
      </c>
      <c r="R4" s="4" t="inlineStr">
        <is>
          <t>Rendez-vous de cadrage confirmé.</t>
        </is>
      </c>
    </row>
    <row r="5">
      <c r="A5" s="2" t="inlineStr">
        <is>
          <t>PR-2026-004</t>
        </is>
      </c>
      <c r="B5" s="3" t="n">
        <v>46100</v>
      </c>
      <c r="C5" s="4" t="inlineStr">
        <is>
          <t>Bâtir Sud-Ouest</t>
        </is>
      </c>
      <c r="D5" s="4" t="inlineStr">
        <is>
          <t>Thomas Petit</t>
        </is>
      </c>
      <c r="E5" s="4" t="inlineStr">
        <is>
          <t>Conducteur de travaux</t>
        </is>
      </c>
      <c r="F5" s="2" t="inlineStr">
        <is>
          <t>Toulouse</t>
        </is>
      </c>
      <c r="G5" s="4" t="inlineStr">
        <is>
          <t>BTP</t>
        </is>
      </c>
      <c r="H5" s="2" t="inlineStr">
        <is>
          <t>Appel sortant</t>
        </is>
      </c>
      <c r="I5" s="2" t="inlineStr">
        <is>
          <t>Relance à prévoir</t>
        </is>
      </c>
      <c r="J5" s="2" t="inlineStr">
        <is>
          <t>Mehdi Benali</t>
        </is>
      </c>
      <c r="K5" s="3" t="n">
        <v>46271</v>
      </c>
      <c r="L5" s="3" t="n">
        <v>46271</v>
      </c>
      <c r="M5" s="9">
        <f>IF(L5="","",L5-TODAY())</f>
        <v/>
      </c>
      <c r="N5" s="6" t="n">
        <v>32000</v>
      </c>
      <c r="O5" s="10">
        <f>IF(I5="","",IFERROR(VLOOKUP(I5,'Paramètres'!$A$2:$B$8,2,FALSE),0))</f>
        <v/>
      </c>
      <c r="P5" s="11">
        <f>IF(OR(N5="",O5=""),"",IFERROR(N5*O5,0))</f>
        <v/>
      </c>
      <c r="Q5" s="2" t="inlineStr">
        <is>
          <t>Sans réponse</t>
        </is>
      </c>
      <c r="R5" s="4" t="inlineStr">
        <is>
          <t>Relancer après période de chantier.</t>
        </is>
      </c>
    </row>
    <row r="6">
      <c r="A6" s="2" t="inlineStr">
        <is>
          <t>PR-2026-005</t>
        </is>
      </c>
      <c r="B6" s="3" t="n">
        <v>46123</v>
      </c>
      <c r="C6" s="4" t="inlineStr">
        <is>
          <t>Patrimoine Garonne</t>
        </is>
      </c>
      <c r="D6" s="4" t="inlineStr">
        <is>
          <t>Léa Moreau</t>
        </is>
      </c>
      <c r="E6" s="4" t="inlineStr">
        <is>
          <t>Directrice commerciale</t>
        </is>
      </c>
      <c r="F6" s="2" t="inlineStr">
        <is>
          <t>Bordeaux</t>
        </is>
      </c>
      <c r="G6" s="4" t="inlineStr">
        <is>
          <t>Immobilier</t>
        </is>
      </c>
      <c r="H6" s="2" t="inlineStr">
        <is>
          <t>Recommandation</t>
        </is>
      </c>
      <c r="I6" s="2" t="inlineStr">
        <is>
          <t>Gagné</t>
        </is>
      </c>
      <c r="J6" s="2" t="inlineStr">
        <is>
          <t>Alice Dupont</t>
        </is>
      </c>
      <c r="K6" s="3" t="n">
        <v>46258</v>
      </c>
      <c r="L6" s="3" t="n"/>
      <c r="M6" s="5">
        <f>IF(L6="","",L6-TODAY())</f>
        <v/>
      </c>
      <c r="N6" s="6" t="n">
        <v>26500</v>
      </c>
      <c r="O6" s="7">
        <f>IF(I6="","",IFERROR(VLOOKUP(I6,'Paramètres'!$A$2:$B$8,2,FALSE),0))</f>
        <v/>
      </c>
      <c r="P6" s="8">
        <f>IF(OR(N6="",O6=""),"",IFERROR(N6*O6,0))</f>
        <v/>
      </c>
      <c r="Q6" s="2" t="inlineStr">
        <is>
          <t>Contrat signé</t>
        </is>
      </c>
      <c r="R6" s="4" t="inlineStr">
        <is>
          <t>Contrat annuel signé, lancement prévu.</t>
        </is>
      </c>
    </row>
    <row r="7">
      <c r="A7" s="2" t="inlineStr">
        <is>
          <t>PR-2026-006</t>
        </is>
      </c>
      <c r="B7" s="3" t="n">
        <v>46147</v>
      </c>
      <c r="C7" s="4" t="inlineStr">
        <is>
          <t>Nord Data Systems</t>
        </is>
      </c>
      <c r="D7" s="4" t="inlineStr">
        <is>
          <t>Nicolas Leroy</t>
        </is>
      </c>
      <c r="E7" s="4" t="inlineStr">
        <is>
          <t>Directeur informatique</t>
        </is>
      </c>
      <c r="F7" s="2" t="inlineStr">
        <is>
          <t>Lille</t>
        </is>
      </c>
      <c r="G7" s="4" t="inlineStr">
        <is>
          <t>Informatique</t>
        </is>
      </c>
      <c r="H7" s="2" t="inlineStr">
        <is>
          <t>Emailing</t>
        </is>
      </c>
      <c r="I7" s="2" t="inlineStr">
        <is>
          <t>Nouveau</t>
        </is>
      </c>
      <c r="J7" s="2" t="inlineStr">
        <is>
          <t>Benoît Caron</t>
        </is>
      </c>
      <c r="K7" s="3" t="n">
        <v>46272</v>
      </c>
      <c r="L7" s="3" t="n">
        <v>46287</v>
      </c>
      <c r="M7" s="9">
        <f>IF(L7="","",L7-TODAY())</f>
        <v/>
      </c>
      <c r="N7" s="6" t="n">
        <v>22000</v>
      </c>
      <c r="O7" s="10">
        <f>IF(I7="","",IFERROR(VLOOKUP(I7,'Paramètres'!$A$2:$B$8,2,FALSE),0))</f>
        <v/>
      </c>
      <c r="P7" s="11">
        <f>IF(OR(N7="",O7=""),"",IFERROR(N7*O7,0))</f>
        <v/>
      </c>
      <c r="Q7" s="2" t="inlineStr">
        <is>
          <t>Sans réponse</t>
        </is>
      </c>
      <c r="R7" s="4" t="inlineStr">
        <is>
          <t>Prospect identifié via campagne ciblée.</t>
        </is>
      </c>
    </row>
    <row r="8">
      <c r="A8" s="2" t="inlineStr">
        <is>
          <t>PR-2026-007</t>
        </is>
      </c>
      <c r="B8" s="3" t="n">
        <v>46170</v>
      </c>
      <c r="C8" s="4" t="inlineStr">
        <is>
          <t>Maison Méditerranée</t>
        </is>
      </c>
      <c r="D8" s="4" t="inlineStr">
        <is>
          <t>Manon Richard</t>
        </is>
      </c>
      <c r="E8" s="4" t="inlineStr">
        <is>
          <t>Gérante</t>
        </is>
      </c>
      <c r="F8" s="2" t="inlineStr">
        <is>
          <t>Marseille</t>
        </is>
      </c>
      <c r="G8" s="4" t="inlineStr">
        <is>
          <t>Commerce</t>
        </is>
      </c>
      <c r="H8" s="2" t="inlineStr">
        <is>
          <t>Appel sortant</t>
        </is>
      </c>
      <c r="I8" s="2" t="inlineStr">
        <is>
          <t>Perdu</t>
        </is>
      </c>
      <c r="J8" s="2" t="inlineStr">
        <is>
          <t>Sarah Lefèvre</t>
        </is>
      </c>
      <c r="K8" s="3" t="n">
        <v>46243</v>
      </c>
      <c r="L8" s="3" t="n"/>
      <c r="M8" s="5">
        <f>IF(L8="","",L8-TODAY())</f>
        <v/>
      </c>
      <c r="N8" s="6" t="n">
        <v>3500</v>
      </c>
      <c r="O8" s="7">
        <f>IF(I8="","",IFERROR(VLOOKUP(I8,'Paramètres'!$A$2:$B$8,2,FALSE),0))</f>
        <v/>
      </c>
      <c r="P8" s="8">
        <f>IF(OR(N8="",O8=""),"",IFERROR(N8*O8,0))</f>
        <v/>
      </c>
      <c r="Q8" s="2" t="inlineStr">
        <is>
          <t>Non intéressé</t>
        </is>
      </c>
      <c r="R8" s="4" t="inlineStr">
        <is>
          <t>Budget non disponible cette année.</t>
        </is>
      </c>
    </row>
    <row r="9">
      <c r="A9" s="2" t="inlineStr">
        <is>
          <t>PR-2026-008</t>
        </is>
      </c>
      <c r="B9" s="3" t="n">
        <v>46194</v>
      </c>
      <c r="C9" s="4" t="inlineStr">
        <is>
          <t>Logis Est Distribution</t>
        </is>
      </c>
      <c r="D9" s="4" t="inlineStr">
        <is>
          <t>Hugo Roux</t>
        </is>
      </c>
      <c r="E9" s="4" t="inlineStr">
        <is>
          <t>Responsable logistique</t>
        </is>
      </c>
      <c r="F9" s="2" t="inlineStr">
        <is>
          <t>Strasbourg</t>
        </is>
      </c>
      <c r="G9" s="4" t="inlineStr">
        <is>
          <t>Logistique</t>
        </is>
      </c>
      <c r="H9" s="2" t="inlineStr">
        <is>
          <t>LinkedIn</t>
        </is>
      </c>
      <c r="I9" s="2" t="inlineStr">
        <is>
          <t>Contacté</t>
        </is>
      </c>
      <c r="J9" s="2" t="inlineStr">
        <is>
          <t>Mehdi Benali</t>
        </is>
      </c>
      <c r="K9" s="3" t="n">
        <v>46268</v>
      </c>
      <c r="L9" s="3" t="n">
        <v>46272</v>
      </c>
      <c r="M9" s="9">
        <f>IF(L9="","",L9-TODAY())</f>
        <v/>
      </c>
      <c r="N9" s="6" t="n">
        <v>15750</v>
      </c>
      <c r="O9" s="10">
        <f>IF(I9="","",IFERROR(VLOOKUP(I9,'Paramètres'!$A$2:$B$8,2,FALSE),0))</f>
        <v/>
      </c>
      <c r="P9" s="11">
        <f>IF(OR(N9="",O9=""),"",IFERROR(N9*O9,0))</f>
        <v/>
      </c>
      <c r="Q9" s="2" t="inlineStr">
        <is>
          <t>Besoin identifié</t>
        </is>
      </c>
      <c r="R9" s="4" t="inlineStr">
        <is>
          <t>Étude d'automatisation du suivi logistique.</t>
        </is>
      </c>
    </row>
    <row r="10">
      <c r="A10" s="2" t="inlineStr">
        <is>
          <t>PR-2026-009</t>
        </is>
      </c>
      <c r="B10" s="3" t="n">
        <v>46228</v>
      </c>
      <c r="C10" s="4" t="inlineStr">
        <is>
          <t>Azur Services Pro</t>
        </is>
      </c>
      <c r="D10" s="4" t="inlineStr">
        <is>
          <t>Émilie Fontaine</t>
        </is>
      </c>
      <c r="E10" s="4" t="inlineStr">
        <is>
          <t>Responsable opérations</t>
        </is>
      </c>
      <c r="F10" s="2" t="inlineStr">
        <is>
          <t>Nice</t>
        </is>
      </c>
      <c r="G10" s="4" t="inlineStr">
        <is>
          <t>Services</t>
        </is>
      </c>
      <c r="H10" s="2" t="inlineStr">
        <is>
          <t>Site web</t>
        </is>
      </c>
      <c r="I10" s="2" t="inlineStr">
        <is>
          <t>Proposition envoyée</t>
        </is>
      </c>
      <c r="J10" s="2" t="inlineStr">
        <is>
          <t>Alice Dupont</t>
        </is>
      </c>
      <c r="K10" s="3" t="n">
        <v>46265</v>
      </c>
      <c r="L10" s="3" t="n">
        <v>46274</v>
      </c>
      <c r="M10" s="5">
        <f>IF(L10="","",L10-TODAY())</f>
        <v/>
      </c>
      <c r="N10" s="6" t="n">
        <v>42000</v>
      </c>
      <c r="O10" s="7">
        <f>IF(I10="","",IFERROR(VLOOKUP(I10,'Paramètres'!$A$2:$B$8,2,FALSE),0))</f>
        <v/>
      </c>
      <c r="P10" s="8">
        <f>IF(OR(N10="",O10=""),"",IFERROR(N10*O10,0))</f>
        <v/>
      </c>
      <c r="Q10" s="2" t="inlineStr">
        <is>
          <t>Devis demandé</t>
        </is>
      </c>
      <c r="R10" s="4" t="inlineStr">
        <is>
          <t>Arbitrage interne en cours.</t>
        </is>
      </c>
    </row>
    <row r="11">
      <c r="A11" s="2" t="inlineStr">
        <is>
          <t>PR-2026-010</t>
        </is>
      </c>
      <c r="B11" s="3" t="n">
        <v>46273</v>
      </c>
      <c r="C11" s="4" t="inlineStr">
        <is>
          <t>Com' Bretagne Studio</t>
        </is>
      </c>
      <c r="D11" s="4" t="inlineStr">
        <is>
          <t>Lucas Garnier</t>
        </is>
      </c>
      <c r="E11" s="4" t="inlineStr">
        <is>
          <t>Directeur communication</t>
        </is>
      </c>
      <c r="F11" s="2" t="inlineStr">
        <is>
          <t>Rennes</t>
        </is>
      </c>
      <c r="G11" s="4" t="inlineStr">
        <is>
          <t>Communication</t>
        </is>
      </c>
      <c r="H11" s="2" t="inlineStr">
        <is>
          <t>Emailing</t>
        </is>
      </c>
      <c r="I11" s="2" t="inlineStr">
        <is>
          <t>Relance à prévoir</t>
        </is>
      </c>
      <c r="J11" s="2" t="inlineStr">
        <is>
          <t>Benoît Caron</t>
        </is>
      </c>
      <c r="K11" s="3" t="n">
        <v>46270</v>
      </c>
      <c r="L11" s="3" t="n">
        <v>46279</v>
      </c>
      <c r="M11" s="9">
        <f>IF(L11="","",L11-TODAY())</f>
        <v/>
      </c>
      <c r="N11" s="6" t="n">
        <v>9800</v>
      </c>
      <c r="O11" s="10">
        <f>IF(I11="","",IFERROR(VLOOKUP(I11,'Paramètres'!$A$2:$B$8,2,FALSE),0))</f>
        <v/>
      </c>
      <c r="P11" s="11">
        <f>IF(OR(N11="",O11=""),"",IFERROR(N11*O11,0))</f>
        <v/>
      </c>
      <c r="Q11" s="2" t="inlineStr">
        <is>
          <t>Intérêt confirmé</t>
        </is>
      </c>
      <c r="R11" s="4" t="inlineStr">
        <is>
          <t>Demande de présentation complémentaire.</t>
        </is>
      </c>
    </row>
    <row r="12">
      <c r="A12" s="2" t="n"/>
      <c r="B12" s="3" t="n"/>
      <c r="C12" s="4" t="n"/>
      <c r="D12" s="4" t="n"/>
      <c r="E12" s="4" t="n"/>
      <c r="F12" s="2" t="n"/>
      <c r="G12" s="4" t="n"/>
      <c r="H12" s="2" t="n"/>
      <c r="I12" s="2" t="n"/>
      <c r="J12" s="2" t="n"/>
      <c r="K12" s="3" t="n"/>
      <c r="L12" s="3" t="n"/>
      <c r="M12" s="5">
        <f>IF(L12="","",L12-TODAY())</f>
        <v/>
      </c>
      <c r="N12" s="6" t="n"/>
      <c r="O12" s="7">
        <f>IF(I12="","",IFERROR(VLOOKUP(I12,'Paramètres'!$A$2:$B$8,2,FALSE),0))</f>
        <v/>
      </c>
      <c r="P12" s="8">
        <f>IF(OR(N12="",O12=""),"",IFERROR(N12*O12,0))</f>
        <v/>
      </c>
      <c r="Q12" s="2" t="n"/>
      <c r="R12" s="4" t="n"/>
    </row>
    <row r="13">
      <c r="A13" s="2" t="n"/>
      <c r="B13" s="3" t="n"/>
      <c r="C13" s="4" t="n"/>
      <c r="D13" s="4" t="n"/>
      <c r="E13" s="4" t="n"/>
      <c r="F13" s="2" t="n"/>
      <c r="G13" s="4" t="n"/>
      <c r="H13" s="2" t="n"/>
      <c r="I13" s="2" t="n"/>
      <c r="J13" s="2" t="n"/>
      <c r="K13" s="3" t="n"/>
      <c r="L13" s="3" t="n"/>
      <c r="M13" s="9">
        <f>IF(L13="","",L13-TODAY())</f>
        <v/>
      </c>
      <c r="N13" s="6" t="n"/>
      <c r="O13" s="10">
        <f>IF(I13="","",IFERROR(VLOOKUP(I13,'Paramètres'!$A$2:$B$8,2,FALSE),0))</f>
        <v/>
      </c>
      <c r="P13" s="11">
        <f>IF(OR(N13="",O13=""),"",IFERROR(N13*O13,0))</f>
        <v/>
      </c>
      <c r="Q13" s="2" t="n"/>
      <c r="R13" s="4" t="n"/>
    </row>
    <row r="14">
      <c r="A14" s="2" t="n"/>
      <c r="B14" s="3" t="n"/>
      <c r="C14" s="4" t="n"/>
      <c r="D14" s="4" t="n"/>
      <c r="E14" s="4" t="n"/>
      <c r="F14" s="2" t="n"/>
      <c r="G14" s="4" t="n"/>
      <c r="H14" s="2" t="n"/>
      <c r="I14" s="2" t="n"/>
      <c r="J14" s="2" t="n"/>
      <c r="K14" s="3" t="n"/>
      <c r="L14" s="3" t="n"/>
      <c r="M14" s="5">
        <f>IF(L14="","",L14-TODAY())</f>
        <v/>
      </c>
      <c r="N14" s="6" t="n"/>
      <c r="O14" s="7">
        <f>IF(I14="","",IFERROR(VLOOKUP(I14,'Paramètres'!$A$2:$B$8,2,FALSE),0))</f>
        <v/>
      </c>
      <c r="P14" s="8">
        <f>IF(OR(N14="",O14=""),"",IFERROR(N14*O14,0))</f>
        <v/>
      </c>
      <c r="Q14" s="2" t="n"/>
      <c r="R14" s="4" t="n"/>
    </row>
    <row r="15">
      <c r="A15" s="2" t="n"/>
      <c r="B15" s="3" t="n"/>
      <c r="C15" s="4" t="n"/>
      <c r="D15" s="4" t="n"/>
      <c r="E15" s="4" t="n"/>
      <c r="F15" s="2" t="n"/>
      <c r="G15" s="4" t="n"/>
      <c r="H15" s="2" t="n"/>
      <c r="I15" s="2" t="n"/>
      <c r="J15" s="2" t="n"/>
      <c r="K15" s="3" t="n"/>
      <c r="L15" s="3" t="n"/>
      <c r="M15" s="9">
        <f>IF(L15="","",L15-TODAY())</f>
        <v/>
      </c>
      <c r="N15" s="6" t="n"/>
      <c r="O15" s="10">
        <f>IF(I15="","",IFERROR(VLOOKUP(I15,'Paramètres'!$A$2:$B$8,2,FALSE),0))</f>
        <v/>
      </c>
      <c r="P15" s="11">
        <f>IF(OR(N15="",O15=""),"",IFERROR(N15*O15,0))</f>
        <v/>
      </c>
      <c r="Q15" s="2" t="n"/>
      <c r="R15" s="4" t="n"/>
    </row>
    <row r="16">
      <c r="A16" s="2" t="n"/>
      <c r="B16" s="3" t="n"/>
      <c r="C16" s="4" t="n"/>
      <c r="D16" s="4" t="n"/>
      <c r="E16" s="4" t="n"/>
      <c r="F16" s="2" t="n"/>
      <c r="G16" s="4" t="n"/>
      <c r="H16" s="2" t="n"/>
      <c r="I16" s="2" t="n"/>
      <c r="J16" s="2" t="n"/>
      <c r="K16" s="3" t="n"/>
      <c r="L16" s="3" t="n"/>
      <c r="M16" s="5">
        <f>IF(L16="","",L16-TODAY())</f>
        <v/>
      </c>
      <c r="N16" s="6" t="n"/>
      <c r="O16" s="7">
        <f>IF(I16="","",IFERROR(VLOOKUP(I16,'Paramètres'!$A$2:$B$8,2,FALSE),0))</f>
        <v/>
      </c>
      <c r="P16" s="8">
        <f>IF(OR(N16="",O16=""),"",IFERROR(N16*O16,0))</f>
        <v/>
      </c>
      <c r="Q16" s="2" t="n"/>
      <c r="R16" s="4" t="n"/>
    </row>
    <row r="17">
      <c r="A17" s="2" t="n"/>
      <c r="B17" s="3" t="n"/>
      <c r="C17" s="4" t="n"/>
      <c r="D17" s="4" t="n"/>
      <c r="E17" s="4" t="n"/>
      <c r="F17" s="2" t="n"/>
      <c r="G17" s="4" t="n"/>
      <c r="H17" s="2" t="n"/>
      <c r="I17" s="2" t="n"/>
      <c r="J17" s="2" t="n"/>
      <c r="K17" s="3" t="n"/>
      <c r="L17" s="3" t="n"/>
      <c r="M17" s="9">
        <f>IF(L17="","",L17-TODAY())</f>
        <v/>
      </c>
      <c r="N17" s="6" t="n"/>
      <c r="O17" s="10">
        <f>IF(I17="","",IFERROR(VLOOKUP(I17,'Paramètres'!$A$2:$B$8,2,FALSE),0))</f>
        <v/>
      </c>
      <c r="P17" s="11">
        <f>IF(OR(N17="",O17=""),"",IFERROR(N17*O17,0))</f>
        <v/>
      </c>
      <c r="Q17" s="2" t="n"/>
      <c r="R17" s="4" t="n"/>
    </row>
    <row r="18">
      <c r="A18" s="2" t="n"/>
      <c r="B18" s="3" t="n"/>
      <c r="C18" s="4" t="n"/>
      <c r="D18" s="4" t="n"/>
      <c r="E18" s="4" t="n"/>
      <c r="F18" s="2" t="n"/>
      <c r="G18" s="4" t="n"/>
      <c r="H18" s="2" t="n"/>
      <c r="I18" s="2" t="n"/>
      <c r="J18" s="2" t="n"/>
      <c r="K18" s="3" t="n"/>
      <c r="L18" s="3" t="n"/>
      <c r="M18" s="5">
        <f>IF(L18="","",L18-TODAY())</f>
        <v/>
      </c>
      <c r="N18" s="6" t="n"/>
      <c r="O18" s="7">
        <f>IF(I18="","",IFERROR(VLOOKUP(I18,'Paramètres'!$A$2:$B$8,2,FALSE),0))</f>
        <v/>
      </c>
      <c r="P18" s="8">
        <f>IF(OR(N18="",O18=""),"",IFERROR(N18*O18,0))</f>
        <v/>
      </c>
      <c r="Q18" s="2" t="n"/>
      <c r="R18" s="4" t="n"/>
    </row>
    <row r="19">
      <c r="A19" s="2" t="n"/>
      <c r="B19" s="3" t="n"/>
      <c r="C19" s="4" t="n"/>
      <c r="D19" s="4" t="n"/>
      <c r="E19" s="4" t="n"/>
      <c r="F19" s="2" t="n"/>
      <c r="G19" s="4" t="n"/>
      <c r="H19" s="2" t="n"/>
      <c r="I19" s="2" t="n"/>
      <c r="J19" s="2" t="n"/>
      <c r="K19" s="3" t="n"/>
      <c r="L19" s="3" t="n"/>
      <c r="M19" s="9">
        <f>IF(L19="","",L19-TODAY())</f>
        <v/>
      </c>
      <c r="N19" s="6" t="n"/>
      <c r="O19" s="10">
        <f>IF(I19="","",IFERROR(VLOOKUP(I19,'Paramètres'!$A$2:$B$8,2,FALSE),0))</f>
        <v/>
      </c>
      <c r="P19" s="11">
        <f>IF(OR(N19="",O19=""),"",IFERROR(N19*O19,0))</f>
        <v/>
      </c>
      <c r="Q19" s="2" t="n"/>
      <c r="R19" s="4" t="n"/>
    </row>
    <row r="20">
      <c r="A20" s="2" t="n"/>
      <c r="B20" s="3" t="n"/>
      <c r="C20" s="4" t="n"/>
      <c r="D20" s="4" t="n"/>
      <c r="E20" s="4" t="n"/>
      <c r="F20" s="2" t="n"/>
      <c r="G20" s="4" t="n"/>
      <c r="H20" s="2" t="n"/>
      <c r="I20" s="2" t="n"/>
      <c r="J20" s="2" t="n"/>
      <c r="K20" s="3" t="n"/>
      <c r="L20" s="3" t="n"/>
      <c r="M20" s="5">
        <f>IF(L20="","",L20-TODAY())</f>
        <v/>
      </c>
      <c r="N20" s="6" t="n"/>
      <c r="O20" s="7">
        <f>IF(I20="","",IFERROR(VLOOKUP(I20,'Paramètres'!$A$2:$B$8,2,FALSE),0))</f>
        <v/>
      </c>
      <c r="P20" s="8">
        <f>IF(OR(N20="",O20=""),"",IFERROR(N20*O20,0))</f>
        <v/>
      </c>
      <c r="Q20" s="2" t="n"/>
      <c r="R20" s="4" t="n"/>
    </row>
    <row r="21">
      <c r="A21" s="2" t="n"/>
      <c r="B21" s="3" t="n"/>
      <c r="C21" s="4" t="n"/>
      <c r="D21" s="4" t="n"/>
      <c r="E21" s="4" t="n"/>
      <c r="F21" s="2" t="n"/>
      <c r="G21" s="4" t="n"/>
      <c r="H21" s="2" t="n"/>
      <c r="I21" s="2" t="n"/>
      <c r="J21" s="2" t="n"/>
      <c r="K21" s="3" t="n"/>
      <c r="L21" s="3" t="n"/>
      <c r="M21" s="9">
        <f>IF(L21="","",L21-TODAY())</f>
        <v/>
      </c>
      <c r="N21" s="6" t="n"/>
      <c r="O21" s="10">
        <f>IF(I21="","",IFERROR(VLOOKUP(I21,'Paramètres'!$A$2:$B$8,2,FALSE),0))</f>
        <v/>
      </c>
      <c r="P21" s="11">
        <f>IF(OR(N21="",O21=""),"",IFERROR(N21*O21,0))</f>
        <v/>
      </c>
      <c r="Q21" s="2" t="n"/>
      <c r="R21" s="4" t="n"/>
    </row>
    <row r="22">
      <c r="A22" s="2" t="n"/>
      <c r="B22" s="3" t="n"/>
      <c r="C22" s="4" t="n"/>
      <c r="D22" s="4" t="n"/>
      <c r="E22" s="4" t="n"/>
      <c r="F22" s="2" t="n"/>
      <c r="G22" s="4" t="n"/>
      <c r="H22" s="2" t="n"/>
      <c r="I22" s="2" t="n"/>
      <c r="J22" s="2" t="n"/>
      <c r="K22" s="3" t="n"/>
      <c r="L22" s="3" t="n"/>
      <c r="M22" s="5">
        <f>IF(L22="","",L22-TODAY())</f>
        <v/>
      </c>
      <c r="N22" s="6" t="n"/>
      <c r="O22" s="7">
        <f>IF(I22="","",IFERROR(VLOOKUP(I22,'Paramètres'!$A$2:$B$8,2,FALSE),0))</f>
        <v/>
      </c>
      <c r="P22" s="8">
        <f>IF(OR(N22="",O22=""),"",IFERROR(N22*O22,0))</f>
        <v/>
      </c>
      <c r="Q22" s="2" t="n"/>
      <c r="R22" s="4" t="n"/>
    </row>
    <row r="23">
      <c r="A23" s="2" t="n"/>
      <c r="B23" s="3" t="n"/>
      <c r="C23" s="4" t="n"/>
      <c r="D23" s="4" t="n"/>
      <c r="E23" s="4" t="n"/>
      <c r="F23" s="2" t="n"/>
      <c r="G23" s="4" t="n"/>
      <c r="H23" s="2" t="n"/>
      <c r="I23" s="2" t="n"/>
      <c r="J23" s="2" t="n"/>
      <c r="K23" s="3" t="n"/>
      <c r="L23" s="3" t="n"/>
      <c r="M23" s="9">
        <f>IF(L23="","",L23-TODAY())</f>
        <v/>
      </c>
      <c r="N23" s="6" t="n"/>
      <c r="O23" s="10">
        <f>IF(I23="","",IFERROR(VLOOKUP(I23,'Paramètres'!$A$2:$B$8,2,FALSE),0))</f>
        <v/>
      </c>
      <c r="P23" s="11">
        <f>IF(OR(N23="",O23=""),"",IFERROR(N23*O23,0))</f>
        <v/>
      </c>
      <c r="Q23" s="2" t="n"/>
      <c r="R23" s="4" t="n"/>
    </row>
    <row r="24">
      <c r="A24" s="2" t="n"/>
      <c r="B24" s="3" t="n"/>
      <c r="C24" s="4" t="n"/>
      <c r="D24" s="4" t="n"/>
      <c r="E24" s="4" t="n"/>
      <c r="F24" s="2" t="n"/>
      <c r="G24" s="4" t="n"/>
      <c r="H24" s="2" t="n"/>
      <c r="I24" s="2" t="n"/>
      <c r="J24" s="2" t="n"/>
      <c r="K24" s="3" t="n"/>
      <c r="L24" s="3" t="n"/>
      <c r="M24" s="5">
        <f>IF(L24="","",L24-TODAY())</f>
        <v/>
      </c>
      <c r="N24" s="6" t="n"/>
      <c r="O24" s="7">
        <f>IF(I24="","",IFERROR(VLOOKUP(I24,'Paramètres'!$A$2:$B$8,2,FALSE),0))</f>
        <v/>
      </c>
      <c r="P24" s="8">
        <f>IF(OR(N24="",O24=""),"",IFERROR(N24*O24,0))</f>
        <v/>
      </c>
      <c r="Q24" s="2" t="n"/>
      <c r="R24" s="4" t="n"/>
    </row>
    <row r="25">
      <c r="A25" s="2" t="n"/>
      <c r="B25" s="3" t="n"/>
      <c r="C25" s="4" t="n"/>
      <c r="D25" s="4" t="n"/>
      <c r="E25" s="4" t="n"/>
      <c r="F25" s="2" t="n"/>
      <c r="G25" s="4" t="n"/>
      <c r="H25" s="2" t="n"/>
      <c r="I25" s="2" t="n"/>
      <c r="J25" s="2" t="n"/>
      <c r="K25" s="3" t="n"/>
      <c r="L25" s="3" t="n"/>
      <c r="M25" s="9">
        <f>IF(L25="","",L25-TODAY())</f>
        <v/>
      </c>
      <c r="N25" s="6" t="n"/>
      <c r="O25" s="10">
        <f>IF(I25="","",IFERROR(VLOOKUP(I25,'Paramètres'!$A$2:$B$8,2,FALSE),0))</f>
        <v/>
      </c>
      <c r="P25" s="11">
        <f>IF(OR(N25="",O25=""),"",IFERROR(N25*O25,0))</f>
        <v/>
      </c>
      <c r="Q25" s="2" t="n"/>
      <c r="R25" s="4" t="n"/>
    </row>
    <row r="26">
      <c r="A26" s="2" t="n"/>
      <c r="B26" s="3" t="n"/>
      <c r="C26" s="4" t="n"/>
      <c r="D26" s="4" t="n"/>
      <c r="E26" s="4" t="n"/>
      <c r="F26" s="2" t="n"/>
      <c r="G26" s="4" t="n"/>
      <c r="H26" s="2" t="n"/>
      <c r="I26" s="2" t="n"/>
      <c r="J26" s="2" t="n"/>
      <c r="K26" s="3" t="n"/>
      <c r="L26" s="3" t="n"/>
      <c r="M26" s="5">
        <f>IF(L26="","",L26-TODAY())</f>
        <v/>
      </c>
      <c r="N26" s="6" t="n"/>
      <c r="O26" s="7">
        <f>IF(I26="","",IFERROR(VLOOKUP(I26,'Paramètres'!$A$2:$B$8,2,FALSE),0))</f>
        <v/>
      </c>
      <c r="P26" s="8">
        <f>IF(OR(N26="",O26=""),"",IFERROR(N26*O26,0))</f>
        <v/>
      </c>
      <c r="Q26" s="2" t="n"/>
      <c r="R26" s="4" t="n"/>
    </row>
    <row r="27">
      <c r="A27" s="2" t="n"/>
      <c r="B27" s="3" t="n"/>
      <c r="C27" s="4" t="n"/>
      <c r="D27" s="4" t="n"/>
      <c r="E27" s="4" t="n"/>
      <c r="F27" s="2" t="n"/>
      <c r="G27" s="4" t="n"/>
      <c r="H27" s="2" t="n"/>
      <c r="I27" s="2" t="n"/>
      <c r="J27" s="2" t="n"/>
      <c r="K27" s="3" t="n"/>
      <c r="L27" s="3" t="n"/>
      <c r="M27" s="9">
        <f>IF(L27="","",L27-TODAY())</f>
        <v/>
      </c>
      <c r="N27" s="6" t="n"/>
      <c r="O27" s="10">
        <f>IF(I27="","",IFERROR(VLOOKUP(I27,'Paramètres'!$A$2:$B$8,2,FALSE),0))</f>
        <v/>
      </c>
      <c r="P27" s="11">
        <f>IF(OR(N27="",O27=""),"",IFERROR(N27*O27,0))</f>
        <v/>
      </c>
      <c r="Q27" s="2" t="n"/>
      <c r="R27" s="4" t="n"/>
    </row>
    <row r="28">
      <c r="A28" s="2" t="n"/>
      <c r="B28" s="3" t="n"/>
      <c r="C28" s="4" t="n"/>
      <c r="D28" s="4" t="n"/>
      <c r="E28" s="4" t="n"/>
      <c r="F28" s="2" t="n"/>
      <c r="G28" s="4" t="n"/>
      <c r="H28" s="2" t="n"/>
      <c r="I28" s="2" t="n"/>
      <c r="J28" s="2" t="n"/>
      <c r="K28" s="3" t="n"/>
      <c r="L28" s="3" t="n"/>
      <c r="M28" s="5">
        <f>IF(L28="","",L28-TODAY())</f>
        <v/>
      </c>
      <c r="N28" s="6" t="n"/>
      <c r="O28" s="7">
        <f>IF(I28="","",IFERROR(VLOOKUP(I28,'Paramètres'!$A$2:$B$8,2,FALSE),0))</f>
        <v/>
      </c>
      <c r="P28" s="8">
        <f>IF(OR(N28="",O28=""),"",IFERROR(N28*O28,0))</f>
        <v/>
      </c>
      <c r="Q28" s="2" t="n"/>
      <c r="R28" s="4" t="n"/>
    </row>
    <row r="29">
      <c r="A29" s="2" t="n"/>
      <c r="B29" s="3" t="n"/>
      <c r="C29" s="4" t="n"/>
      <c r="D29" s="4" t="n"/>
      <c r="E29" s="4" t="n"/>
      <c r="F29" s="2" t="n"/>
      <c r="G29" s="4" t="n"/>
      <c r="H29" s="2" t="n"/>
      <c r="I29" s="2" t="n"/>
      <c r="J29" s="2" t="n"/>
      <c r="K29" s="3" t="n"/>
      <c r="L29" s="3" t="n"/>
      <c r="M29" s="9">
        <f>IF(L29="","",L29-TODAY())</f>
        <v/>
      </c>
      <c r="N29" s="6" t="n"/>
      <c r="O29" s="10">
        <f>IF(I29="","",IFERROR(VLOOKUP(I29,'Paramètres'!$A$2:$B$8,2,FALSE),0))</f>
        <v/>
      </c>
      <c r="P29" s="11">
        <f>IF(OR(N29="",O29=""),"",IFERROR(N29*O29,0))</f>
        <v/>
      </c>
      <c r="Q29" s="2" t="n"/>
      <c r="R29" s="4" t="n"/>
    </row>
    <row r="30">
      <c r="A30" s="2" t="n"/>
      <c r="B30" s="3" t="n"/>
      <c r="C30" s="4" t="n"/>
      <c r="D30" s="4" t="n"/>
      <c r="E30" s="4" t="n"/>
      <c r="F30" s="2" t="n"/>
      <c r="G30" s="4" t="n"/>
      <c r="H30" s="2" t="n"/>
      <c r="I30" s="2" t="n"/>
      <c r="J30" s="2" t="n"/>
      <c r="K30" s="3" t="n"/>
      <c r="L30" s="3" t="n"/>
      <c r="M30" s="5">
        <f>IF(L30="","",L30-TODAY())</f>
        <v/>
      </c>
      <c r="N30" s="6" t="n"/>
      <c r="O30" s="7">
        <f>IF(I30="","",IFERROR(VLOOKUP(I30,'Paramètres'!$A$2:$B$8,2,FALSE),0))</f>
        <v/>
      </c>
      <c r="P30" s="8">
        <f>IF(OR(N30="",O30=""),"",IFERROR(N30*O30,0))</f>
        <v/>
      </c>
      <c r="Q30" s="2" t="n"/>
      <c r="R30" s="4" t="n"/>
    </row>
    <row r="31">
      <c r="A31" s="2" t="n"/>
      <c r="B31" s="3" t="n"/>
      <c r="C31" s="4" t="n"/>
      <c r="D31" s="4" t="n"/>
      <c r="E31" s="4" t="n"/>
      <c r="F31" s="2" t="n"/>
      <c r="G31" s="4" t="n"/>
      <c r="H31" s="2" t="n"/>
      <c r="I31" s="2" t="n"/>
      <c r="J31" s="2" t="n"/>
      <c r="K31" s="3" t="n"/>
      <c r="L31" s="3" t="n"/>
      <c r="M31" s="9">
        <f>IF(L31="","",L31-TODAY())</f>
        <v/>
      </c>
      <c r="N31" s="6" t="n"/>
      <c r="O31" s="10">
        <f>IF(I31="","",IFERROR(VLOOKUP(I31,'Paramètres'!$A$2:$B$8,2,FALSE),0))</f>
        <v/>
      </c>
      <c r="P31" s="11">
        <f>IF(OR(N31="",O31=""),"",IFERROR(N31*O31,0))</f>
        <v/>
      </c>
      <c r="Q31" s="2" t="n"/>
      <c r="R31" s="4" t="n"/>
    </row>
    <row r="32">
      <c r="A32" s="2" t="n"/>
      <c r="B32" s="3" t="n"/>
      <c r="C32" s="4" t="n"/>
      <c r="D32" s="4" t="n"/>
      <c r="E32" s="4" t="n"/>
      <c r="F32" s="2" t="n"/>
      <c r="G32" s="4" t="n"/>
      <c r="H32" s="2" t="n"/>
      <c r="I32" s="2" t="n"/>
      <c r="J32" s="2" t="n"/>
      <c r="K32" s="3" t="n"/>
      <c r="L32" s="3" t="n"/>
      <c r="M32" s="5">
        <f>IF(L32="","",L32-TODAY())</f>
        <v/>
      </c>
      <c r="N32" s="6" t="n"/>
      <c r="O32" s="7">
        <f>IF(I32="","",IFERROR(VLOOKUP(I32,'Paramètres'!$A$2:$B$8,2,FALSE),0))</f>
        <v/>
      </c>
      <c r="P32" s="8">
        <f>IF(OR(N32="",O32=""),"",IFERROR(N32*O32,0))</f>
        <v/>
      </c>
      <c r="Q32" s="2" t="n"/>
      <c r="R32" s="4" t="n"/>
    </row>
    <row r="33">
      <c r="A33" s="2" t="n"/>
      <c r="B33" s="3" t="n"/>
      <c r="C33" s="4" t="n"/>
      <c r="D33" s="4" t="n"/>
      <c r="E33" s="4" t="n"/>
      <c r="F33" s="2" t="n"/>
      <c r="G33" s="4" t="n"/>
      <c r="H33" s="2" t="n"/>
      <c r="I33" s="2" t="n"/>
      <c r="J33" s="2" t="n"/>
      <c r="K33" s="3" t="n"/>
      <c r="L33" s="3" t="n"/>
      <c r="M33" s="9">
        <f>IF(L33="","",L33-TODAY())</f>
        <v/>
      </c>
      <c r="N33" s="6" t="n"/>
      <c r="O33" s="10">
        <f>IF(I33="","",IFERROR(VLOOKUP(I33,'Paramètres'!$A$2:$B$8,2,FALSE),0))</f>
        <v/>
      </c>
      <c r="P33" s="11">
        <f>IF(OR(N33="",O33=""),"",IFERROR(N33*O33,0))</f>
        <v/>
      </c>
      <c r="Q33" s="2" t="n"/>
      <c r="R33" s="4" t="n"/>
    </row>
    <row r="34">
      <c r="A34" s="2" t="n"/>
      <c r="B34" s="3" t="n"/>
      <c r="C34" s="4" t="n"/>
      <c r="D34" s="4" t="n"/>
      <c r="E34" s="4" t="n"/>
      <c r="F34" s="2" t="n"/>
      <c r="G34" s="4" t="n"/>
      <c r="H34" s="2" t="n"/>
      <c r="I34" s="2" t="n"/>
      <c r="J34" s="2" t="n"/>
      <c r="K34" s="3" t="n"/>
      <c r="L34" s="3" t="n"/>
      <c r="M34" s="5">
        <f>IF(L34="","",L34-TODAY())</f>
        <v/>
      </c>
      <c r="N34" s="6" t="n"/>
      <c r="O34" s="7">
        <f>IF(I34="","",IFERROR(VLOOKUP(I34,'Paramètres'!$A$2:$B$8,2,FALSE),0))</f>
        <v/>
      </c>
      <c r="P34" s="8">
        <f>IF(OR(N34="",O34=""),"",IFERROR(N34*O34,0))</f>
        <v/>
      </c>
      <c r="Q34" s="2" t="n"/>
      <c r="R34" s="4" t="n"/>
    </row>
    <row r="35">
      <c r="A35" s="2" t="n"/>
      <c r="B35" s="3" t="n"/>
      <c r="C35" s="4" t="n"/>
      <c r="D35" s="4" t="n"/>
      <c r="E35" s="4" t="n"/>
      <c r="F35" s="2" t="n"/>
      <c r="G35" s="4" t="n"/>
      <c r="H35" s="2" t="n"/>
      <c r="I35" s="2" t="n"/>
      <c r="J35" s="2" t="n"/>
      <c r="K35" s="3" t="n"/>
      <c r="L35" s="3" t="n"/>
      <c r="M35" s="9">
        <f>IF(L35="","",L35-TODAY())</f>
        <v/>
      </c>
      <c r="N35" s="6" t="n"/>
      <c r="O35" s="10">
        <f>IF(I35="","",IFERROR(VLOOKUP(I35,'Paramètres'!$A$2:$B$8,2,FALSE),0))</f>
        <v/>
      </c>
      <c r="P35" s="11">
        <f>IF(OR(N35="",O35=""),"",IFERROR(N35*O35,0))</f>
        <v/>
      </c>
      <c r="Q35" s="2" t="n"/>
      <c r="R35" s="4" t="n"/>
    </row>
    <row r="36">
      <c r="A36" s="2" t="n"/>
      <c r="B36" s="3" t="n"/>
      <c r="C36" s="4" t="n"/>
      <c r="D36" s="4" t="n"/>
      <c r="E36" s="4" t="n"/>
      <c r="F36" s="2" t="n"/>
      <c r="G36" s="4" t="n"/>
      <c r="H36" s="2" t="n"/>
      <c r="I36" s="2" t="n"/>
      <c r="J36" s="2" t="n"/>
      <c r="K36" s="3" t="n"/>
      <c r="L36" s="3" t="n"/>
      <c r="M36" s="5">
        <f>IF(L36="","",L36-TODAY())</f>
        <v/>
      </c>
      <c r="N36" s="6" t="n"/>
      <c r="O36" s="7">
        <f>IF(I36="","",IFERROR(VLOOKUP(I36,'Paramètres'!$A$2:$B$8,2,FALSE),0))</f>
        <v/>
      </c>
      <c r="P36" s="8">
        <f>IF(OR(N36="",O36=""),"",IFERROR(N36*O36,0))</f>
        <v/>
      </c>
      <c r="Q36" s="2" t="n"/>
      <c r="R36" s="4" t="n"/>
    </row>
    <row r="37">
      <c r="A37" s="2" t="n"/>
      <c r="B37" s="3" t="n"/>
      <c r="C37" s="4" t="n"/>
      <c r="D37" s="4" t="n"/>
      <c r="E37" s="4" t="n"/>
      <c r="F37" s="2" t="n"/>
      <c r="G37" s="4" t="n"/>
      <c r="H37" s="2" t="n"/>
      <c r="I37" s="2" t="n"/>
      <c r="J37" s="2" t="n"/>
      <c r="K37" s="3" t="n"/>
      <c r="L37" s="3" t="n"/>
      <c r="M37" s="9">
        <f>IF(L37="","",L37-TODAY())</f>
        <v/>
      </c>
      <c r="N37" s="6" t="n"/>
      <c r="O37" s="10">
        <f>IF(I37="","",IFERROR(VLOOKUP(I37,'Paramètres'!$A$2:$B$8,2,FALSE),0))</f>
        <v/>
      </c>
      <c r="P37" s="11">
        <f>IF(OR(N37="",O37=""),"",IFERROR(N37*O37,0))</f>
        <v/>
      </c>
      <c r="Q37" s="2" t="n"/>
      <c r="R37" s="4" t="n"/>
    </row>
    <row r="38">
      <c r="A38" s="2" t="n"/>
      <c r="B38" s="3" t="n"/>
      <c r="C38" s="4" t="n"/>
      <c r="D38" s="4" t="n"/>
      <c r="E38" s="4" t="n"/>
      <c r="F38" s="2" t="n"/>
      <c r="G38" s="4" t="n"/>
      <c r="H38" s="2" t="n"/>
      <c r="I38" s="2" t="n"/>
      <c r="J38" s="2" t="n"/>
      <c r="K38" s="3" t="n"/>
      <c r="L38" s="3" t="n"/>
      <c r="M38" s="5">
        <f>IF(L38="","",L38-TODAY())</f>
        <v/>
      </c>
      <c r="N38" s="6" t="n"/>
      <c r="O38" s="7">
        <f>IF(I38="","",IFERROR(VLOOKUP(I38,'Paramètres'!$A$2:$B$8,2,FALSE),0))</f>
        <v/>
      </c>
      <c r="P38" s="8">
        <f>IF(OR(N38="",O38=""),"",IFERROR(N38*O38,0))</f>
        <v/>
      </c>
      <c r="Q38" s="2" t="n"/>
      <c r="R38" s="4" t="n"/>
    </row>
    <row r="39">
      <c r="A39" s="2" t="n"/>
      <c r="B39" s="3" t="n"/>
      <c r="C39" s="4" t="n"/>
      <c r="D39" s="4" t="n"/>
      <c r="E39" s="4" t="n"/>
      <c r="F39" s="2" t="n"/>
      <c r="G39" s="4" t="n"/>
      <c r="H39" s="2" t="n"/>
      <c r="I39" s="2" t="n"/>
      <c r="J39" s="2" t="n"/>
      <c r="K39" s="3" t="n"/>
      <c r="L39" s="3" t="n"/>
      <c r="M39" s="9">
        <f>IF(L39="","",L39-TODAY())</f>
        <v/>
      </c>
      <c r="N39" s="6" t="n"/>
      <c r="O39" s="10">
        <f>IF(I39="","",IFERROR(VLOOKUP(I39,'Paramètres'!$A$2:$B$8,2,FALSE),0))</f>
        <v/>
      </c>
      <c r="P39" s="11">
        <f>IF(OR(N39="",O39=""),"",IFERROR(N39*O39,0))</f>
        <v/>
      </c>
      <c r="Q39" s="2" t="n"/>
      <c r="R39" s="4" t="n"/>
    </row>
    <row r="40">
      <c r="A40" s="2" t="n"/>
      <c r="B40" s="3" t="n"/>
      <c r="C40" s="4" t="n"/>
      <c r="D40" s="4" t="n"/>
      <c r="E40" s="4" t="n"/>
      <c r="F40" s="2" t="n"/>
      <c r="G40" s="4" t="n"/>
      <c r="H40" s="2" t="n"/>
      <c r="I40" s="2" t="n"/>
      <c r="J40" s="2" t="n"/>
      <c r="K40" s="3" t="n"/>
      <c r="L40" s="3" t="n"/>
      <c r="M40" s="5">
        <f>IF(L40="","",L40-TODAY())</f>
        <v/>
      </c>
      <c r="N40" s="6" t="n"/>
      <c r="O40" s="7">
        <f>IF(I40="","",IFERROR(VLOOKUP(I40,'Paramètres'!$A$2:$B$8,2,FALSE),0))</f>
        <v/>
      </c>
      <c r="P40" s="8">
        <f>IF(OR(N40="",O40=""),"",IFERROR(N40*O40,0))</f>
        <v/>
      </c>
      <c r="Q40" s="2" t="n"/>
      <c r="R40" s="4" t="n"/>
    </row>
    <row r="41">
      <c r="A41" s="2" t="n"/>
      <c r="B41" s="3" t="n"/>
      <c r="C41" s="4" t="n"/>
      <c r="D41" s="4" t="n"/>
      <c r="E41" s="4" t="n"/>
      <c r="F41" s="2" t="n"/>
      <c r="G41" s="4" t="n"/>
      <c r="H41" s="2" t="n"/>
      <c r="I41" s="2" t="n"/>
      <c r="J41" s="2" t="n"/>
      <c r="K41" s="3" t="n"/>
      <c r="L41" s="3" t="n"/>
      <c r="M41" s="9">
        <f>IF(L41="","",L41-TODAY())</f>
        <v/>
      </c>
      <c r="N41" s="6" t="n"/>
      <c r="O41" s="10">
        <f>IF(I41="","",IFERROR(VLOOKUP(I41,'Paramètres'!$A$2:$B$8,2,FALSE),0))</f>
        <v/>
      </c>
      <c r="P41" s="11">
        <f>IF(OR(N41="",O41=""),"",IFERROR(N41*O41,0))</f>
        <v/>
      </c>
      <c r="Q41" s="2" t="n"/>
      <c r="R41" s="4" t="n"/>
    </row>
    <row r="42">
      <c r="A42" s="2" t="n"/>
      <c r="B42" s="3" t="n"/>
      <c r="C42" s="4" t="n"/>
      <c r="D42" s="4" t="n"/>
      <c r="E42" s="4" t="n"/>
      <c r="F42" s="2" t="n"/>
      <c r="G42" s="4" t="n"/>
      <c r="H42" s="2" t="n"/>
      <c r="I42" s="2" t="n"/>
      <c r="J42" s="2" t="n"/>
      <c r="K42" s="3" t="n"/>
      <c r="L42" s="3" t="n"/>
      <c r="M42" s="5">
        <f>IF(L42="","",L42-TODAY())</f>
        <v/>
      </c>
      <c r="N42" s="6" t="n"/>
      <c r="O42" s="7">
        <f>IF(I42="","",IFERROR(VLOOKUP(I42,'Paramètres'!$A$2:$B$8,2,FALSE),0))</f>
        <v/>
      </c>
      <c r="P42" s="8">
        <f>IF(OR(N42="",O42=""),"",IFERROR(N42*O42,0))</f>
        <v/>
      </c>
      <c r="Q42" s="2" t="n"/>
      <c r="R42" s="4" t="n"/>
    </row>
    <row r="43">
      <c r="A43" s="2" t="n"/>
      <c r="B43" s="3" t="n"/>
      <c r="C43" s="4" t="n"/>
      <c r="D43" s="4" t="n"/>
      <c r="E43" s="4" t="n"/>
      <c r="F43" s="2" t="n"/>
      <c r="G43" s="4" t="n"/>
      <c r="H43" s="2" t="n"/>
      <c r="I43" s="2" t="n"/>
      <c r="J43" s="2" t="n"/>
      <c r="K43" s="3" t="n"/>
      <c r="L43" s="3" t="n"/>
      <c r="M43" s="9">
        <f>IF(L43="","",L43-TODAY())</f>
        <v/>
      </c>
      <c r="N43" s="6" t="n"/>
      <c r="O43" s="10">
        <f>IF(I43="","",IFERROR(VLOOKUP(I43,'Paramètres'!$A$2:$B$8,2,FALSE),0))</f>
        <v/>
      </c>
      <c r="P43" s="11">
        <f>IF(OR(N43="",O43=""),"",IFERROR(N43*O43,0))</f>
        <v/>
      </c>
      <c r="Q43" s="2" t="n"/>
      <c r="R43" s="4" t="n"/>
    </row>
    <row r="44">
      <c r="A44" s="2" t="n"/>
      <c r="B44" s="3" t="n"/>
      <c r="C44" s="4" t="n"/>
      <c r="D44" s="4" t="n"/>
      <c r="E44" s="4" t="n"/>
      <c r="F44" s="2" t="n"/>
      <c r="G44" s="4" t="n"/>
      <c r="H44" s="2" t="n"/>
      <c r="I44" s="2" t="n"/>
      <c r="J44" s="2" t="n"/>
      <c r="K44" s="3" t="n"/>
      <c r="L44" s="3" t="n"/>
      <c r="M44" s="5">
        <f>IF(L44="","",L44-TODAY())</f>
        <v/>
      </c>
      <c r="N44" s="6" t="n"/>
      <c r="O44" s="7">
        <f>IF(I44="","",IFERROR(VLOOKUP(I44,'Paramètres'!$A$2:$B$8,2,FALSE),0))</f>
        <v/>
      </c>
      <c r="P44" s="8">
        <f>IF(OR(N44="",O44=""),"",IFERROR(N44*O44,0))</f>
        <v/>
      </c>
      <c r="Q44" s="2" t="n"/>
      <c r="R44" s="4" t="n"/>
    </row>
    <row r="45">
      <c r="A45" s="2" t="n"/>
      <c r="B45" s="3" t="n"/>
      <c r="C45" s="4" t="n"/>
      <c r="D45" s="4" t="n"/>
      <c r="E45" s="4" t="n"/>
      <c r="F45" s="2" t="n"/>
      <c r="G45" s="4" t="n"/>
      <c r="H45" s="2" t="n"/>
      <c r="I45" s="2" t="n"/>
      <c r="J45" s="2" t="n"/>
      <c r="K45" s="3" t="n"/>
      <c r="L45" s="3" t="n"/>
      <c r="M45" s="9">
        <f>IF(L45="","",L45-TODAY())</f>
        <v/>
      </c>
      <c r="N45" s="6" t="n"/>
      <c r="O45" s="10">
        <f>IF(I45="","",IFERROR(VLOOKUP(I45,'Paramètres'!$A$2:$B$8,2,FALSE),0))</f>
        <v/>
      </c>
      <c r="P45" s="11">
        <f>IF(OR(N45="",O45=""),"",IFERROR(N45*O45,0))</f>
        <v/>
      </c>
      <c r="Q45" s="2" t="n"/>
      <c r="R45" s="4" t="n"/>
    </row>
    <row r="46">
      <c r="A46" s="2" t="n"/>
      <c r="B46" s="3" t="n"/>
      <c r="C46" s="4" t="n"/>
      <c r="D46" s="4" t="n"/>
      <c r="E46" s="4" t="n"/>
      <c r="F46" s="2" t="n"/>
      <c r="G46" s="4" t="n"/>
      <c r="H46" s="2" t="n"/>
      <c r="I46" s="2" t="n"/>
      <c r="J46" s="2" t="n"/>
      <c r="K46" s="3" t="n"/>
      <c r="L46" s="3" t="n"/>
      <c r="M46" s="5">
        <f>IF(L46="","",L46-TODAY())</f>
        <v/>
      </c>
      <c r="N46" s="6" t="n"/>
      <c r="O46" s="7">
        <f>IF(I46="","",IFERROR(VLOOKUP(I46,'Paramètres'!$A$2:$B$8,2,FALSE),0))</f>
        <v/>
      </c>
      <c r="P46" s="8">
        <f>IF(OR(N46="",O46=""),"",IFERROR(N46*O46,0))</f>
        <v/>
      </c>
      <c r="Q46" s="2" t="n"/>
      <c r="R46" s="4" t="n"/>
    </row>
    <row r="47">
      <c r="A47" s="2" t="n"/>
      <c r="B47" s="3" t="n"/>
      <c r="C47" s="4" t="n"/>
      <c r="D47" s="4" t="n"/>
      <c r="E47" s="4" t="n"/>
      <c r="F47" s="2" t="n"/>
      <c r="G47" s="4" t="n"/>
      <c r="H47" s="2" t="n"/>
      <c r="I47" s="2" t="n"/>
      <c r="J47" s="2" t="n"/>
      <c r="K47" s="3" t="n"/>
      <c r="L47" s="3" t="n"/>
      <c r="M47" s="9">
        <f>IF(L47="","",L47-TODAY())</f>
        <v/>
      </c>
      <c r="N47" s="6" t="n"/>
      <c r="O47" s="10">
        <f>IF(I47="","",IFERROR(VLOOKUP(I47,'Paramètres'!$A$2:$B$8,2,FALSE),0))</f>
        <v/>
      </c>
      <c r="P47" s="11">
        <f>IF(OR(N47="",O47=""),"",IFERROR(N47*O47,0))</f>
        <v/>
      </c>
      <c r="Q47" s="2" t="n"/>
      <c r="R47" s="4" t="n"/>
    </row>
    <row r="48">
      <c r="A48" s="2" t="n"/>
      <c r="B48" s="3" t="n"/>
      <c r="C48" s="4" t="n"/>
      <c r="D48" s="4" t="n"/>
      <c r="E48" s="4" t="n"/>
      <c r="F48" s="2" t="n"/>
      <c r="G48" s="4" t="n"/>
      <c r="H48" s="2" t="n"/>
      <c r="I48" s="2" t="n"/>
      <c r="J48" s="2" t="n"/>
      <c r="K48" s="3" t="n"/>
      <c r="L48" s="3" t="n"/>
      <c r="M48" s="5">
        <f>IF(L48="","",L48-TODAY())</f>
        <v/>
      </c>
      <c r="N48" s="6" t="n"/>
      <c r="O48" s="7">
        <f>IF(I48="","",IFERROR(VLOOKUP(I48,'Paramètres'!$A$2:$B$8,2,FALSE),0))</f>
        <v/>
      </c>
      <c r="P48" s="8">
        <f>IF(OR(N48="",O48=""),"",IFERROR(N48*O48,0))</f>
        <v/>
      </c>
      <c r="Q48" s="2" t="n"/>
      <c r="R48" s="4" t="n"/>
    </row>
    <row r="49">
      <c r="A49" s="2" t="n"/>
      <c r="B49" s="3" t="n"/>
      <c r="C49" s="4" t="n"/>
      <c r="D49" s="4" t="n"/>
      <c r="E49" s="4" t="n"/>
      <c r="F49" s="2" t="n"/>
      <c r="G49" s="4" t="n"/>
      <c r="H49" s="2" t="n"/>
      <c r="I49" s="2" t="n"/>
      <c r="J49" s="2" t="n"/>
      <c r="K49" s="3" t="n"/>
      <c r="L49" s="3" t="n"/>
      <c r="M49" s="9">
        <f>IF(L49="","",L49-TODAY())</f>
        <v/>
      </c>
      <c r="N49" s="6" t="n"/>
      <c r="O49" s="10">
        <f>IF(I49="","",IFERROR(VLOOKUP(I49,'Paramètres'!$A$2:$B$8,2,FALSE),0))</f>
        <v/>
      </c>
      <c r="P49" s="11">
        <f>IF(OR(N49="",O49=""),"",IFERROR(N49*O49,0))</f>
        <v/>
      </c>
      <c r="Q49" s="2" t="n"/>
      <c r="R49" s="4" t="n"/>
    </row>
    <row r="50">
      <c r="A50" s="2" t="n"/>
      <c r="B50" s="3" t="n"/>
      <c r="C50" s="4" t="n"/>
      <c r="D50" s="4" t="n"/>
      <c r="E50" s="4" t="n"/>
      <c r="F50" s="2" t="n"/>
      <c r="G50" s="4" t="n"/>
      <c r="H50" s="2" t="n"/>
      <c r="I50" s="2" t="n"/>
      <c r="J50" s="2" t="n"/>
      <c r="K50" s="3" t="n"/>
      <c r="L50" s="3" t="n"/>
      <c r="M50" s="5">
        <f>IF(L50="","",L50-TODAY())</f>
        <v/>
      </c>
      <c r="N50" s="6" t="n"/>
      <c r="O50" s="7">
        <f>IF(I50="","",IFERROR(VLOOKUP(I50,'Paramètres'!$A$2:$B$8,2,FALSE),0))</f>
        <v/>
      </c>
      <c r="P50" s="8">
        <f>IF(OR(N50="",O50=""),"",IFERROR(N50*O50,0))</f>
        <v/>
      </c>
      <c r="Q50" s="2" t="n"/>
      <c r="R50" s="4" t="n"/>
    </row>
    <row r="51">
      <c r="A51" s="2" t="n"/>
      <c r="B51" s="3" t="n"/>
      <c r="C51" s="4" t="n"/>
      <c r="D51" s="4" t="n"/>
      <c r="E51" s="4" t="n"/>
      <c r="F51" s="2" t="n"/>
      <c r="G51" s="4" t="n"/>
      <c r="H51" s="2" t="n"/>
      <c r="I51" s="2" t="n"/>
      <c r="J51" s="2" t="n"/>
      <c r="K51" s="3" t="n"/>
      <c r="L51" s="3" t="n"/>
      <c r="M51" s="9">
        <f>IF(L51="","",L51-TODAY())</f>
        <v/>
      </c>
      <c r="N51" s="6" t="n"/>
      <c r="O51" s="10">
        <f>IF(I51="","",IFERROR(VLOOKUP(I51,'Paramètres'!$A$2:$B$8,2,FALSE),0))</f>
        <v/>
      </c>
      <c r="P51" s="11">
        <f>IF(OR(N51="",O51=""),"",IFERROR(N51*O51,0))</f>
        <v/>
      </c>
      <c r="Q51" s="2" t="n"/>
      <c r="R51" s="4" t="n"/>
    </row>
    <row r="52">
      <c r="A52" s="2" t="n"/>
      <c r="B52" s="3" t="n"/>
      <c r="C52" s="4" t="n"/>
      <c r="D52" s="4" t="n"/>
      <c r="E52" s="4" t="n"/>
      <c r="F52" s="2" t="n"/>
      <c r="G52" s="4" t="n"/>
      <c r="H52" s="2" t="n"/>
      <c r="I52" s="2" t="n"/>
      <c r="J52" s="2" t="n"/>
      <c r="K52" s="3" t="n"/>
      <c r="L52" s="3" t="n"/>
      <c r="M52" s="5">
        <f>IF(L52="","",L52-TODAY())</f>
        <v/>
      </c>
      <c r="N52" s="6" t="n"/>
      <c r="O52" s="7">
        <f>IF(I52="","",IFERROR(VLOOKUP(I52,'Paramètres'!$A$2:$B$8,2,FALSE),0))</f>
        <v/>
      </c>
      <c r="P52" s="8">
        <f>IF(OR(N52="",O52=""),"",IFERROR(N52*O52,0))</f>
        <v/>
      </c>
      <c r="Q52" s="2" t="n"/>
      <c r="R52" s="4" t="n"/>
    </row>
    <row r="53">
      <c r="A53" s="2" t="n"/>
      <c r="B53" s="3" t="n"/>
      <c r="C53" s="4" t="n"/>
      <c r="D53" s="4" t="n"/>
      <c r="E53" s="4" t="n"/>
      <c r="F53" s="2" t="n"/>
      <c r="G53" s="4" t="n"/>
      <c r="H53" s="2" t="n"/>
      <c r="I53" s="2" t="n"/>
      <c r="J53" s="2" t="n"/>
      <c r="K53" s="3" t="n"/>
      <c r="L53" s="3" t="n"/>
      <c r="M53" s="9">
        <f>IF(L53="","",L53-TODAY())</f>
        <v/>
      </c>
      <c r="N53" s="6" t="n"/>
      <c r="O53" s="10">
        <f>IF(I53="","",IFERROR(VLOOKUP(I53,'Paramètres'!$A$2:$B$8,2,FALSE),0))</f>
        <v/>
      </c>
      <c r="P53" s="11">
        <f>IF(OR(N53="",O53=""),"",IFERROR(N53*O53,0))</f>
        <v/>
      </c>
      <c r="Q53" s="2" t="n"/>
      <c r="R53" s="4" t="n"/>
    </row>
    <row r="54">
      <c r="A54" s="2" t="n"/>
      <c r="B54" s="3" t="n"/>
      <c r="C54" s="4" t="n"/>
      <c r="D54" s="4" t="n"/>
      <c r="E54" s="4" t="n"/>
      <c r="F54" s="2" t="n"/>
      <c r="G54" s="4" t="n"/>
      <c r="H54" s="2" t="n"/>
      <c r="I54" s="2" t="n"/>
      <c r="J54" s="2" t="n"/>
      <c r="K54" s="3" t="n"/>
      <c r="L54" s="3" t="n"/>
      <c r="M54" s="5">
        <f>IF(L54="","",L54-TODAY())</f>
        <v/>
      </c>
      <c r="N54" s="6" t="n"/>
      <c r="O54" s="7">
        <f>IF(I54="","",IFERROR(VLOOKUP(I54,'Paramètres'!$A$2:$B$8,2,FALSE),0))</f>
        <v/>
      </c>
      <c r="P54" s="8">
        <f>IF(OR(N54="",O54=""),"",IFERROR(N54*O54,0))</f>
        <v/>
      </c>
      <c r="Q54" s="2" t="n"/>
      <c r="R54" s="4" t="n"/>
    </row>
    <row r="55">
      <c r="A55" s="2" t="n"/>
      <c r="B55" s="3" t="n"/>
      <c r="C55" s="4" t="n"/>
      <c r="D55" s="4" t="n"/>
      <c r="E55" s="4" t="n"/>
      <c r="F55" s="2" t="n"/>
      <c r="G55" s="4" t="n"/>
      <c r="H55" s="2" t="n"/>
      <c r="I55" s="2" t="n"/>
      <c r="J55" s="2" t="n"/>
      <c r="K55" s="3" t="n"/>
      <c r="L55" s="3" t="n"/>
      <c r="M55" s="9">
        <f>IF(L55="","",L55-TODAY())</f>
        <v/>
      </c>
      <c r="N55" s="6" t="n"/>
      <c r="O55" s="10">
        <f>IF(I55="","",IFERROR(VLOOKUP(I55,'Paramètres'!$A$2:$B$8,2,FALSE),0))</f>
        <v/>
      </c>
      <c r="P55" s="11">
        <f>IF(OR(N55="",O55=""),"",IFERROR(N55*O55,0))</f>
        <v/>
      </c>
      <c r="Q55" s="2" t="n"/>
      <c r="R55" s="4" t="n"/>
    </row>
    <row r="56">
      <c r="A56" s="2" t="n"/>
      <c r="B56" s="3" t="n"/>
      <c r="C56" s="4" t="n"/>
      <c r="D56" s="4" t="n"/>
      <c r="E56" s="4" t="n"/>
      <c r="F56" s="2" t="n"/>
      <c r="G56" s="4" t="n"/>
      <c r="H56" s="2" t="n"/>
      <c r="I56" s="2" t="n"/>
      <c r="J56" s="2" t="n"/>
      <c r="K56" s="3" t="n"/>
      <c r="L56" s="3" t="n"/>
      <c r="M56" s="5">
        <f>IF(L56="","",L56-TODAY())</f>
        <v/>
      </c>
      <c r="N56" s="6" t="n"/>
      <c r="O56" s="7">
        <f>IF(I56="","",IFERROR(VLOOKUP(I56,'Paramètres'!$A$2:$B$8,2,FALSE),0))</f>
        <v/>
      </c>
      <c r="P56" s="8">
        <f>IF(OR(N56="",O56=""),"",IFERROR(N56*O56,0))</f>
        <v/>
      </c>
      <c r="Q56" s="2" t="n"/>
      <c r="R56" s="4" t="n"/>
    </row>
    <row r="57">
      <c r="A57" s="2" t="n"/>
      <c r="B57" s="3" t="n"/>
      <c r="C57" s="4" t="n"/>
      <c r="D57" s="4" t="n"/>
      <c r="E57" s="4" t="n"/>
      <c r="F57" s="2" t="n"/>
      <c r="G57" s="4" t="n"/>
      <c r="H57" s="2" t="n"/>
      <c r="I57" s="2" t="n"/>
      <c r="J57" s="2" t="n"/>
      <c r="K57" s="3" t="n"/>
      <c r="L57" s="3" t="n"/>
      <c r="M57" s="9">
        <f>IF(L57="","",L57-TODAY())</f>
        <v/>
      </c>
      <c r="N57" s="6" t="n"/>
      <c r="O57" s="10">
        <f>IF(I57="","",IFERROR(VLOOKUP(I57,'Paramètres'!$A$2:$B$8,2,FALSE),0))</f>
        <v/>
      </c>
      <c r="P57" s="11">
        <f>IF(OR(N57="",O57=""),"",IFERROR(N57*O57,0))</f>
        <v/>
      </c>
      <c r="Q57" s="2" t="n"/>
      <c r="R57" s="4" t="n"/>
    </row>
    <row r="58">
      <c r="A58" s="2" t="n"/>
      <c r="B58" s="3" t="n"/>
      <c r="C58" s="4" t="n"/>
      <c r="D58" s="4" t="n"/>
      <c r="E58" s="4" t="n"/>
      <c r="F58" s="2" t="n"/>
      <c r="G58" s="4" t="n"/>
      <c r="H58" s="2" t="n"/>
      <c r="I58" s="2" t="n"/>
      <c r="J58" s="2" t="n"/>
      <c r="K58" s="3" t="n"/>
      <c r="L58" s="3" t="n"/>
      <c r="M58" s="5">
        <f>IF(L58="","",L58-TODAY())</f>
        <v/>
      </c>
      <c r="N58" s="6" t="n"/>
      <c r="O58" s="7">
        <f>IF(I58="","",IFERROR(VLOOKUP(I58,'Paramètres'!$A$2:$B$8,2,FALSE),0))</f>
        <v/>
      </c>
      <c r="P58" s="8">
        <f>IF(OR(N58="",O58=""),"",IFERROR(N58*O58,0))</f>
        <v/>
      </c>
      <c r="Q58" s="2" t="n"/>
      <c r="R58" s="4" t="n"/>
    </row>
    <row r="59">
      <c r="A59" s="2" t="n"/>
      <c r="B59" s="3" t="n"/>
      <c r="C59" s="4" t="n"/>
      <c r="D59" s="4" t="n"/>
      <c r="E59" s="4" t="n"/>
      <c r="F59" s="2" t="n"/>
      <c r="G59" s="4" t="n"/>
      <c r="H59" s="2" t="n"/>
      <c r="I59" s="2" t="n"/>
      <c r="J59" s="2" t="n"/>
      <c r="K59" s="3" t="n"/>
      <c r="L59" s="3" t="n"/>
      <c r="M59" s="9">
        <f>IF(L59="","",L59-TODAY())</f>
        <v/>
      </c>
      <c r="N59" s="6" t="n"/>
      <c r="O59" s="10">
        <f>IF(I59="","",IFERROR(VLOOKUP(I59,'Paramètres'!$A$2:$B$8,2,FALSE),0))</f>
        <v/>
      </c>
      <c r="P59" s="11">
        <f>IF(OR(N59="",O59=""),"",IFERROR(N59*O59,0))</f>
        <v/>
      </c>
      <c r="Q59" s="2" t="n"/>
      <c r="R59" s="4" t="n"/>
    </row>
    <row r="60">
      <c r="A60" s="2" t="n"/>
      <c r="B60" s="3" t="n"/>
      <c r="C60" s="4" t="n"/>
      <c r="D60" s="4" t="n"/>
      <c r="E60" s="4" t="n"/>
      <c r="F60" s="2" t="n"/>
      <c r="G60" s="4" t="n"/>
      <c r="H60" s="2" t="n"/>
      <c r="I60" s="2" t="n"/>
      <c r="J60" s="2" t="n"/>
      <c r="K60" s="3" t="n"/>
      <c r="L60" s="3" t="n"/>
      <c r="M60" s="5">
        <f>IF(L60="","",L60-TODAY())</f>
        <v/>
      </c>
      <c r="N60" s="6" t="n"/>
      <c r="O60" s="7">
        <f>IF(I60="","",IFERROR(VLOOKUP(I60,'Paramètres'!$A$2:$B$8,2,FALSE),0))</f>
        <v/>
      </c>
      <c r="P60" s="8">
        <f>IF(OR(N60="",O60=""),"",IFERROR(N60*O60,0))</f>
        <v/>
      </c>
      <c r="Q60" s="2" t="n"/>
      <c r="R60" s="4" t="n"/>
    </row>
    <row r="61">
      <c r="A61" s="2" t="n"/>
      <c r="B61" s="3" t="n"/>
      <c r="C61" s="4" t="n"/>
      <c r="D61" s="4" t="n"/>
      <c r="E61" s="4" t="n"/>
      <c r="F61" s="2" t="n"/>
      <c r="G61" s="4" t="n"/>
      <c r="H61" s="2" t="n"/>
      <c r="I61" s="2" t="n"/>
      <c r="J61" s="2" t="n"/>
      <c r="K61" s="3" t="n"/>
      <c r="L61" s="3" t="n"/>
      <c r="M61" s="9">
        <f>IF(L61="","",L61-TODAY())</f>
        <v/>
      </c>
      <c r="N61" s="6" t="n"/>
      <c r="O61" s="10">
        <f>IF(I61="","",IFERROR(VLOOKUP(I61,'Paramètres'!$A$2:$B$8,2,FALSE),0))</f>
        <v/>
      </c>
      <c r="P61" s="11">
        <f>IF(OR(N61="",O61=""),"",IFERROR(N61*O61,0))</f>
        <v/>
      </c>
      <c r="Q61" s="2" t="n"/>
      <c r="R61" s="4" t="n"/>
    </row>
    <row r="62">
      <c r="A62" s="2" t="n"/>
      <c r="B62" s="3" t="n"/>
      <c r="C62" s="4" t="n"/>
      <c r="D62" s="4" t="n"/>
      <c r="E62" s="4" t="n"/>
      <c r="F62" s="2" t="n"/>
      <c r="G62" s="4" t="n"/>
      <c r="H62" s="2" t="n"/>
      <c r="I62" s="2" t="n"/>
      <c r="J62" s="2" t="n"/>
      <c r="K62" s="3" t="n"/>
      <c r="L62" s="3" t="n"/>
      <c r="M62" s="5">
        <f>IF(L62="","",L62-TODAY())</f>
        <v/>
      </c>
      <c r="N62" s="6" t="n"/>
      <c r="O62" s="7">
        <f>IF(I62="","",IFERROR(VLOOKUP(I62,'Paramètres'!$A$2:$B$8,2,FALSE),0))</f>
        <v/>
      </c>
      <c r="P62" s="8">
        <f>IF(OR(N62="",O62=""),"",IFERROR(N62*O62,0))</f>
        <v/>
      </c>
      <c r="Q62" s="2" t="n"/>
      <c r="R62" s="4" t="n"/>
    </row>
    <row r="63">
      <c r="A63" s="2" t="n"/>
      <c r="B63" s="3" t="n"/>
      <c r="C63" s="4" t="n"/>
      <c r="D63" s="4" t="n"/>
      <c r="E63" s="4" t="n"/>
      <c r="F63" s="2" t="n"/>
      <c r="G63" s="4" t="n"/>
      <c r="H63" s="2" t="n"/>
      <c r="I63" s="2" t="n"/>
      <c r="J63" s="2" t="n"/>
      <c r="K63" s="3" t="n"/>
      <c r="L63" s="3" t="n"/>
      <c r="M63" s="9">
        <f>IF(L63="","",L63-TODAY())</f>
        <v/>
      </c>
      <c r="N63" s="6" t="n"/>
      <c r="O63" s="10">
        <f>IF(I63="","",IFERROR(VLOOKUP(I63,'Paramètres'!$A$2:$B$8,2,FALSE),0))</f>
        <v/>
      </c>
      <c r="P63" s="11">
        <f>IF(OR(N63="",O63=""),"",IFERROR(N63*O63,0))</f>
        <v/>
      </c>
      <c r="Q63" s="2" t="n"/>
      <c r="R63" s="4" t="n"/>
    </row>
    <row r="64">
      <c r="A64" s="2" t="n"/>
      <c r="B64" s="3" t="n"/>
      <c r="C64" s="4" t="n"/>
      <c r="D64" s="4" t="n"/>
      <c r="E64" s="4" t="n"/>
      <c r="F64" s="2" t="n"/>
      <c r="G64" s="4" t="n"/>
      <c r="H64" s="2" t="n"/>
      <c r="I64" s="2" t="n"/>
      <c r="J64" s="2" t="n"/>
      <c r="K64" s="3" t="n"/>
      <c r="L64" s="3" t="n"/>
      <c r="M64" s="5">
        <f>IF(L64="","",L64-TODAY())</f>
        <v/>
      </c>
      <c r="N64" s="6" t="n"/>
      <c r="O64" s="7">
        <f>IF(I64="","",IFERROR(VLOOKUP(I64,'Paramètres'!$A$2:$B$8,2,FALSE),0))</f>
        <v/>
      </c>
      <c r="P64" s="8">
        <f>IF(OR(N64="",O64=""),"",IFERROR(N64*O64,0))</f>
        <v/>
      </c>
      <c r="Q64" s="2" t="n"/>
      <c r="R64" s="4" t="n"/>
    </row>
    <row r="65">
      <c r="A65" s="2" t="n"/>
      <c r="B65" s="3" t="n"/>
      <c r="C65" s="4" t="n"/>
      <c r="D65" s="4" t="n"/>
      <c r="E65" s="4" t="n"/>
      <c r="F65" s="2" t="n"/>
      <c r="G65" s="4" t="n"/>
      <c r="H65" s="2" t="n"/>
      <c r="I65" s="2" t="n"/>
      <c r="J65" s="2" t="n"/>
      <c r="K65" s="3" t="n"/>
      <c r="L65" s="3" t="n"/>
      <c r="M65" s="9">
        <f>IF(L65="","",L65-TODAY())</f>
        <v/>
      </c>
      <c r="N65" s="6" t="n"/>
      <c r="O65" s="10">
        <f>IF(I65="","",IFERROR(VLOOKUP(I65,'Paramètres'!$A$2:$B$8,2,FALSE),0))</f>
        <v/>
      </c>
      <c r="P65" s="11">
        <f>IF(OR(N65="",O65=""),"",IFERROR(N65*O65,0))</f>
        <v/>
      </c>
      <c r="Q65" s="2" t="n"/>
      <c r="R65" s="4" t="n"/>
    </row>
    <row r="66">
      <c r="A66" s="2" t="n"/>
      <c r="B66" s="3" t="n"/>
      <c r="C66" s="4" t="n"/>
      <c r="D66" s="4" t="n"/>
      <c r="E66" s="4" t="n"/>
      <c r="F66" s="2" t="n"/>
      <c r="G66" s="4" t="n"/>
      <c r="H66" s="2" t="n"/>
      <c r="I66" s="2" t="n"/>
      <c r="J66" s="2" t="n"/>
      <c r="K66" s="3" t="n"/>
      <c r="L66" s="3" t="n"/>
      <c r="M66" s="5">
        <f>IF(L66="","",L66-TODAY())</f>
        <v/>
      </c>
      <c r="N66" s="6" t="n"/>
      <c r="O66" s="7">
        <f>IF(I66="","",IFERROR(VLOOKUP(I66,'Paramètres'!$A$2:$B$8,2,FALSE),0))</f>
        <v/>
      </c>
      <c r="P66" s="8">
        <f>IF(OR(N66="",O66=""),"",IFERROR(N66*O66,0))</f>
        <v/>
      </c>
      <c r="Q66" s="2" t="n"/>
      <c r="R66" s="4" t="n"/>
    </row>
    <row r="67">
      <c r="A67" s="2" t="n"/>
      <c r="B67" s="3" t="n"/>
      <c r="C67" s="4" t="n"/>
      <c r="D67" s="4" t="n"/>
      <c r="E67" s="4" t="n"/>
      <c r="F67" s="2" t="n"/>
      <c r="G67" s="4" t="n"/>
      <c r="H67" s="2" t="n"/>
      <c r="I67" s="2" t="n"/>
      <c r="J67" s="2" t="n"/>
      <c r="K67" s="3" t="n"/>
      <c r="L67" s="3" t="n"/>
      <c r="M67" s="9">
        <f>IF(L67="","",L67-TODAY())</f>
        <v/>
      </c>
      <c r="N67" s="6" t="n"/>
      <c r="O67" s="10">
        <f>IF(I67="","",IFERROR(VLOOKUP(I67,'Paramètres'!$A$2:$B$8,2,FALSE),0))</f>
        <v/>
      </c>
      <c r="P67" s="11">
        <f>IF(OR(N67="",O67=""),"",IFERROR(N67*O67,0))</f>
        <v/>
      </c>
      <c r="Q67" s="2" t="n"/>
      <c r="R67" s="4" t="n"/>
    </row>
    <row r="68">
      <c r="A68" s="2" t="n"/>
      <c r="B68" s="3" t="n"/>
      <c r="C68" s="4" t="n"/>
      <c r="D68" s="4" t="n"/>
      <c r="E68" s="4" t="n"/>
      <c r="F68" s="2" t="n"/>
      <c r="G68" s="4" t="n"/>
      <c r="H68" s="2" t="n"/>
      <c r="I68" s="2" t="n"/>
      <c r="J68" s="2" t="n"/>
      <c r="K68" s="3" t="n"/>
      <c r="L68" s="3" t="n"/>
      <c r="M68" s="5">
        <f>IF(L68="","",L68-TODAY())</f>
        <v/>
      </c>
      <c r="N68" s="6" t="n"/>
      <c r="O68" s="7">
        <f>IF(I68="","",IFERROR(VLOOKUP(I68,'Paramètres'!$A$2:$B$8,2,FALSE),0))</f>
        <v/>
      </c>
      <c r="P68" s="8">
        <f>IF(OR(N68="",O68=""),"",IFERROR(N68*O68,0))</f>
        <v/>
      </c>
      <c r="Q68" s="2" t="n"/>
      <c r="R68" s="4" t="n"/>
    </row>
    <row r="69">
      <c r="A69" s="2" t="n"/>
      <c r="B69" s="3" t="n"/>
      <c r="C69" s="4" t="n"/>
      <c r="D69" s="4" t="n"/>
      <c r="E69" s="4" t="n"/>
      <c r="F69" s="2" t="n"/>
      <c r="G69" s="4" t="n"/>
      <c r="H69" s="2" t="n"/>
      <c r="I69" s="2" t="n"/>
      <c r="J69" s="2" t="n"/>
      <c r="K69" s="3" t="n"/>
      <c r="L69" s="3" t="n"/>
      <c r="M69" s="9">
        <f>IF(L69="","",L69-TODAY())</f>
        <v/>
      </c>
      <c r="N69" s="6" t="n"/>
      <c r="O69" s="10">
        <f>IF(I69="","",IFERROR(VLOOKUP(I69,'Paramètres'!$A$2:$B$8,2,FALSE),0))</f>
        <v/>
      </c>
      <c r="P69" s="11">
        <f>IF(OR(N69="",O69=""),"",IFERROR(N69*O69,0))</f>
        <v/>
      </c>
      <c r="Q69" s="2" t="n"/>
      <c r="R69" s="4" t="n"/>
    </row>
    <row r="70">
      <c r="A70" s="2" t="n"/>
      <c r="B70" s="3" t="n"/>
      <c r="C70" s="4" t="n"/>
      <c r="D70" s="4" t="n"/>
      <c r="E70" s="4" t="n"/>
      <c r="F70" s="2" t="n"/>
      <c r="G70" s="4" t="n"/>
      <c r="H70" s="2" t="n"/>
      <c r="I70" s="2" t="n"/>
      <c r="J70" s="2" t="n"/>
      <c r="K70" s="3" t="n"/>
      <c r="L70" s="3" t="n"/>
      <c r="M70" s="5">
        <f>IF(L70="","",L70-TODAY())</f>
        <v/>
      </c>
      <c r="N70" s="6" t="n"/>
      <c r="O70" s="7">
        <f>IF(I70="","",IFERROR(VLOOKUP(I70,'Paramètres'!$A$2:$B$8,2,FALSE),0))</f>
        <v/>
      </c>
      <c r="P70" s="8">
        <f>IF(OR(N70="",O70=""),"",IFERROR(N70*O70,0))</f>
        <v/>
      </c>
      <c r="Q70" s="2" t="n"/>
      <c r="R70" s="4" t="n"/>
    </row>
    <row r="71">
      <c r="A71" s="2" t="n"/>
      <c r="B71" s="3" t="n"/>
      <c r="C71" s="4" t="n"/>
      <c r="D71" s="4" t="n"/>
      <c r="E71" s="4" t="n"/>
      <c r="F71" s="2" t="n"/>
      <c r="G71" s="4" t="n"/>
      <c r="H71" s="2" t="n"/>
      <c r="I71" s="2" t="n"/>
      <c r="J71" s="2" t="n"/>
      <c r="K71" s="3" t="n"/>
      <c r="L71" s="3" t="n"/>
      <c r="M71" s="9">
        <f>IF(L71="","",L71-TODAY())</f>
        <v/>
      </c>
      <c r="N71" s="6" t="n"/>
      <c r="O71" s="10">
        <f>IF(I71="","",IFERROR(VLOOKUP(I71,'Paramètres'!$A$2:$B$8,2,FALSE),0))</f>
        <v/>
      </c>
      <c r="P71" s="11">
        <f>IF(OR(N71="",O71=""),"",IFERROR(N71*O71,0))</f>
        <v/>
      </c>
      <c r="Q71" s="2" t="n"/>
      <c r="R71" s="4" t="n"/>
    </row>
    <row r="72">
      <c r="A72" s="2" t="n"/>
      <c r="B72" s="3" t="n"/>
      <c r="C72" s="4" t="n"/>
      <c r="D72" s="4" t="n"/>
      <c r="E72" s="4" t="n"/>
      <c r="F72" s="2" t="n"/>
      <c r="G72" s="4" t="n"/>
      <c r="H72" s="2" t="n"/>
      <c r="I72" s="2" t="n"/>
      <c r="J72" s="2" t="n"/>
      <c r="K72" s="3" t="n"/>
      <c r="L72" s="3" t="n"/>
      <c r="M72" s="5">
        <f>IF(L72="","",L72-TODAY())</f>
        <v/>
      </c>
      <c r="N72" s="6" t="n"/>
      <c r="O72" s="7">
        <f>IF(I72="","",IFERROR(VLOOKUP(I72,'Paramètres'!$A$2:$B$8,2,FALSE),0))</f>
        <v/>
      </c>
      <c r="P72" s="8">
        <f>IF(OR(N72="",O72=""),"",IFERROR(N72*O72,0))</f>
        <v/>
      </c>
      <c r="Q72" s="2" t="n"/>
      <c r="R72" s="4" t="n"/>
    </row>
    <row r="73">
      <c r="A73" s="2" t="n"/>
      <c r="B73" s="3" t="n"/>
      <c r="C73" s="4" t="n"/>
      <c r="D73" s="4" t="n"/>
      <c r="E73" s="4" t="n"/>
      <c r="F73" s="2" t="n"/>
      <c r="G73" s="4" t="n"/>
      <c r="H73" s="2" t="n"/>
      <c r="I73" s="2" t="n"/>
      <c r="J73" s="2" t="n"/>
      <c r="K73" s="3" t="n"/>
      <c r="L73" s="3" t="n"/>
      <c r="M73" s="9">
        <f>IF(L73="","",L73-TODAY())</f>
        <v/>
      </c>
      <c r="N73" s="6" t="n"/>
      <c r="O73" s="10">
        <f>IF(I73="","",IFERROR(VLOOKUP(I73,'Paramètres'!$A$2:$B$8,2,FALSE),0))</f>
        <v/>
      </c>
      <c r="P73" s="11">
        <f>IF(OR(N73="",O73=""),"",IFERROR(N73*O73,0))</f>
        <v/>
      </c>
      <c r="Q73" s="2" t="n"/>
      <c r="R73" s="4" t="n"/>
    </row>
    <row r="74">
      <c r="A74" s="2" t="n"/>
      <c r="B74" s="3" t="n"/>
      <c r="C74" s="4" t="n"/>
      <c r="D74" s="4" t="n"/>
      <c r="E74" s="4" t="n"/>
      <c r="F74" s="2" t="n"/>
      <c r="G74" s="4" t="n"/>
      <c r="H74" s="2" t="n"/>
      <c r="I74" s="2" t="n"/>
      <c r="J74" s="2" t="n"/>
      <c r="K74" s="3" t="n"/>
      <c r="L74" s="3" t="n"/>
      <c r="M74" s="5">
        <f>IF(L74="","",L74-TODAY())</f>
        <v/>
      </c>
      <c r="N74" s="6" t="n"/>
      <c r="O74" s="7">
        <f>IF(I74="","",IFERROR(VLOOKUP(I74,'Paramètres'!$A$2:$B$8,2,FALSE),0))</f>
        <v/>
      </c>
      <c r="P74" s="8">
        <f>IF(OR(N74="",O74=""),"",IFERROR(N74*O74,0))</f>
        <v/>
      </c>
      <c r="Q74" s="2" t="n"/>
      <c r="R74" s="4" t="n"/>
    </row>
    <row r="75">
      <c r="A75" s="2" t="n"/>
      <c r="B75" s="3" t="n"/>
      <c r="C75" s="4" t="n"/>
      <c r="D75" s="4" t="n"/>
      <c r="E75" s="4" t="n"/>
      <c r="F75" s="2" t="n"/>
      <c r="G75" s="4" t="n"/>
      <c r="H75" s="2" t="n"/>
      <c r="I75" s="2" t="n"/>
      <c r="J75" s="2" t="n"/>
      <c r="K75" s="3" t="n"/>
      <c r="L75" s="3" t="n"/>
      <c r="M75" s="9">
        <f>IF(L75="","",L75-TODAY())</f>
        <v/>
      </c>
      <c r="N75" s="6" t="n"/>
      <c r="O75" s="10">
        <f>IF(I75="","",IFERROR(VLOOKUP(I75,'Paramètres'!$A$2:$B$8,2,FALSE),0))</f>
        <v/>
      </c>
      <c r="P75" s="11">
        <f>IF(OR(N75="",O75=""),"",IFERROR(N75*O75,0))</f>
        <v/>
      </c>
      <c r="Q75" s="2" t="n"/>
      <c r="R75" s="4" t="n"/>
    </row>
    <row r="76">
      <c r="A76" s="2" t="n"/>
      <c r="B76" s="3" t="n"/>
      <c r="C76" s="4" t="n"/>
      <c r="D76" s="4" t="n"/>
      <c r="E76" s="4" t="n"/>
      <c r="F76" s="2" t="n"/>
      <c r="G76" s="4" t="n"/>
      <c r="H76" s="2" t="n"/>
      <c r="I76" s="2" t="n"/>
      <c r="J76" s="2" t="n"/>
      <c r="K76" s="3" t="n"/>
      <c r="L76" s="3" t="n"/>
      <c r="M76" s="5">
        <f>IF(L76="","",L76-TODAY())</f>
        <v/>
      </c>
      <c r="N76" s="6" t="n"/>
      <c r="O76" s="7">
        <f>IF(I76="","",IFERROR(VLOOKUP(I76,'Paramètres'!$A$2:$B$8,2,FALSE),0))</f>
        <v/>
      </c>
      <c r="P76" s="8">
        <f>IF(OR(N76="",O76=""),"",IFERROR(N76*O76,0))</f>
        <v/>
      </c>
      <c r="Q76" s="2" t="n"/>
      <c r="R76" s="4" t="n"/>
    </row>
    <row r="77">
      <c r="A77" s="2" t="n"/>
      <c r="B77" s="3" t="n"/>
      <c r="C77" s="4" t="n"/>
      <c r="D77" s="4" t="n"/>
      <c r="E77" s="4" t="n"/>
      <c r="F77" s="2" t="n"/>
      <c r="G77" s="4" t="n"/>
      <c r="H77" s="2" t="n"/>
      <c r="I77" s="2" t="n"/>
      <c r="J77" s="2" t="n"/>
      <c r="K77" s="3" t="n"/>
      <c r="L77" s="3" t="n"/>
      <c r="M77" s="9">
        <f>IF(L77="","",L77-TODAY())</f>
        <v/>
      </c>
      <c r="N77" s="6" t="n"/>
      <c r="O77" s="10">
        <f>IF(I77="","",IFERROR(VLOOKUP(I77,'Paramètres'!$A$2:$B$8,2,FALSE),0))</f>
        <v/>
      </c>
      <c r="P77" s="11">
        <f>IF(OR(N77="",O77=""),"",IFERROR(N77*O77,0))</f>
        <v/>
      </c>
      <c r="Q77" s="2" t="n"/>
      <c r="R77" s="4" t="n"/>
    </row>
    <row r="78">
      <c r="A78" s="2" t="n"/>
      <c r="B78" s="3" t="n"/>
      <c r="C78" s="4" t="n"/>
      <c r="D78" s="4" t="n"/>
      <c r="E78" s="4" t="n"/>
      <c r="F78" s="2" t="n"/>
      <c r="G78" s="4" t="n"/>
      <c r="H78" s="2" t="n"/>
      <c r="I78" s="2" t="n"/>
      <c r="J78" s="2" t="n"/>
      <c r="K78" s="3" t="n"/>
      <c r="L78" s="3" t="n"/>
      <c r="M78" s="5">
        <f>IF(L78="","",L78-TODAY())</f>
        <v/>
      </c>
      <c r="N78" s="6" t="n"/>
      <c r="O78" s="7">
        <f>IF(I78="","",IFERROR(VLOOKUP(I78,'Paramètres'!$A$2:$B$8,2,FALSE),0))</f>
        <v/>
      </c>
      <c r="P78" s="8">
        <f>IF(OR(N78="",O78=""),"",IFERROR(N78*O78,0))</f>
        <v/>
      </c>
      <c r="Q78" s="2" t="n"/>
      <c r="R78" s="4" t="n"/>
    </row>
    <row r="79">
      <c r="A79" s="2" t="n"/>
      <c r="B79" s="3" t="n"/>
      <c r="C79" s="4" t="n"/>
      <c r="D79" s="4" t="n"/>
      <c r="E79" s="4" t="n"/>
      <c r="F79" s="2" t="n"/>
      <c r="G79" s="4" t="n"/>
      <c r="H79" s="2" t="n"/>
      <c r="I79" s="2" t="n"/>
      <c r="J79" s="2" t="n"/>
      <c r="K79" s="3" t="n"/>
      <c r="L79" s="3" t="n"/>
      <c r="M79" s="9">
        <f>IF(L79="","",L79-TODAY())</f>
        <v/>
      </c>
      <c r="N79" s="6" t="n"/>
      <c r="O79" s="10">
        <f>IF(I79="","",IFERROR(VLOOKUP(I79,'Paramètres'!$A$2:$B$8,2,FALSE),0))</f>
        <v/>
      </c>
      <c r="P79" s="11">
        <f>IF(OR(N79="",O79=""),"",IFERROR(N79*O79,0))</f>
        <v/>
      </c>
      <c r="Q79" s="2" t="n"/>
      <c r="R79" s="4" t="n"/>
    </row>
    <row r="80">
      <c r="A80" s="2" t="n"/>
      <c r="B80" s="3" t="n"/>
      <c r="C80" s="4" t="n"/>
      <c r="D80" s="4" t="n"/>
      <c r="E80" s="4" t="n"/>
      <c r="F80" s="2" t="n"/>
      <c r="G80" s="4" t="n"/>
      <c r="H80" s="2" t="n"/>
      <c r="I80" s="2" t="n"/>
      <c r="J80" s="2" t="n"/>
      <c r="K80" s="3" t="n"/>
      <c r="L80" s="3" t="n"/>
      <c r="M80" s="5">
        <f>IF(L80="","",L80-TODAY())</f>
        <v/>
      </c>
      <c r="N80" s="6" t="n"/>
      <c r="O80" s="7">
        <f>IF(I80="","",IFERROR(VLOOKUP(I80,'Paramètres'!$A$2:$B$8,2,FALSE),0))</f>
        <v/>
      </c>
      <c r="P80" s="8">
        <f>IF(OR(N80="",O80=""),"",IFERROR(N80*O80,0))</f>
        <v/>
      </c>
      <c r="Q80" s="2" t="n"/>
      <c r="R80" s="4" t="n"/>
    </row>
    <row r="81">
      <c r="A81" s="2" t="n"/>
      <c r="B81" s="3" t="n"/>
      <c r="C81" s="4" t="n"/>
      <c r="D81" s="4" t="n"/>
      <c r="E81" s="4" t="n"/>
      <c r="F81" s="2" t="n"/>
      <c r="G81" s="4" t="n"/>
      <c r="H81" s="2" t="n"/>
      <c r="I81" s="2" t="n"/>
      <c r="J81" s="2" t="n"/>
      <c r="K81" s="3" t="n"/>
      <c r="L81" s="3" t="n"/>
      <c r="M81" s="9">
        <f>IF(L81="","",L81-TODAY())</f>
        <v/>
      </c>
      <c r="N81" s="6" t="n"/>
      <c r="O81" s="10">
        <f>IF(I81="","",IFERROR(VLOOKUP(I81,'Paramètres'!$A$2:$B$8,2,FALSE),0))</f>
        <v/>
      </c>
      <c r="P81" s="11">
        <f>IF(OR(N81="",O81=""),"",IFERROR(N81*O81,0))</f>
        <v/>
      </c>
      <c r="Q81" s="2" t="n"/>
      <c r="R81" s="4" t="n"/>
    </row>
    <row r="82">
      <c r="A82" s="2" t="n"/>
      <c r="B82" s="3" t="n"/>
      <c r="C82" s="4" t="n"/>
      <c r="D82" s="4" t="n"/>
      <c r="E82" s="4" t="n"/>
      <c r="F82" s="2" t="n"/>
      <c r="G82" s="4" t="n"/>
      <c r="H82" s="2" t="n"/>
      <c r="I82" s="2" t="n"/>
      <c r="J82" s="2" t="n"/>
      <c r="K82" s="3" t="n"/>
      <c r="L82" s="3" t="n"/>
      <c r="M82" s="5">
        <f>IF(L82="","",L82-TODAY())</f>
        <v/>
      </c>
      <c r="N82" s="6" t="n"/>
      <c r="O82" s="7">
        <f>IF(I82="","",IFERROR(VLOOKUP(I82,'Paramètres'!$A$2:$B$8,2,FALSE),0))</f>
        <v/>
      </c>
      <c r="P82" s="8">
        <f>IF(OR(N82="",O82=""),"",IFERROR(N82*O82,0))</f>
        <v/>
      </c>
      <c r="Q82" s="2" t="n"/>
      <c r="R82" s="4" t="n"/>
    </row>
    <row r="83">
      <c r="A83" s="2" t="n"/>
      <c r="B83" s="3" t="n"/>
      <c r="C83" s="4" t="n"/>
      <c r="D83" s="4" t="n"/>
      <c r="E83" s="4" t="n"/>
      <c r="F83" s="2" t="n"/>
      <c r="G83" s="4" t="n"/>
      <c r="H83" s="2" t="n"/>
      <c r="I83" s="2" t="n"/>
      <c r="J83" s="2" t="n"/>
      <c r="K83" s="3" t="n"/>
      <c r="L83" s="3" t="n"/>
      <c r="M83" s="9">
        <f>IF(L83="","",L83-TODAY())</f>
        <v/>
      </c>
      <c r="N83" s="6" t="n"/>
      <c r="O83" s="10">
        <f>IF(I83="","",IFERROR(VLOOKUP(I83,'Paramètres'!$A$2:$B$8,2,FALSE),0))</f>
        <v/>
      </c>
      <c r="P83" s="11">
        <f>IF(OR(N83="",O83=""),"",IFERROR(N83*O83,0))</f>
        <v/>
      </c>
      <c r="Q83" s="2" t="n"/>
      <c r="R83" s="4" t="n"/>
    </row>
    <row r="84">
      <c r="A84" s="2" t="n"/>
      <c r="B84" s="3" t="n"/>
      <c r="C84" s="4" t="n"/>
      <c r="D84" s="4" t="n"/>
      <c r="E84" s="4" t="n"/>
      <c r="F84" s="2" t="n"/>
      <c r="G84" s="4" t="n"/>
      <c r="H84" s="2" t="n"/>
      <c r="I84" s="2" t="n"/>
      <c r="J84" s="2" t="n"/>
      <c r="K84" s="3" t="n"/>
      <c r="L84" s="3" t="n"/>
      <c r="M84" s="5">
        <f>IF(L84="","",L84-TODAY())</f>
        <v/>
      </c>
      <c r="N84" s="6" t="n"/>
      <c r="O84" s="7">
        <f>IF(I84="","",IFERROR(VLOOKUP(I84,'Paramètres'!$A$2:$B$8,2,FALSE),0))</f>
        <v/>
      </c>
      <c r="P84" s="8">
        <f>IF(OR(N84="",O84=""),"",IFERROR(N84*O84,0))</f>
        <v/>
      </c>
      <c r="Q84" s="2" t="n"/>
      <c r="R84" s="4" t="n"/>
    </row>
    <row r="85">
      <c r="A85" s="2" t="n"/>
      <c r="B85" s="3" t="n"/>
      <c r="C85" s="4" t="n"/>
      <c r="D85" s="4" t="n"/>
      <c r="E85" s="4" t="n"/>
      <c r="F85" s="2" t="n"/>
      <c r="G85" s="4" t="n"/>
      <c r="H85" s="2" t="n"/>
      <c r="I85" s="2" t="n"/>
      <c r="J85" s="2" t="n"/>
      <c r="K85" s="3" t="n"/>
      <c r="L85" s="3" t="n"/>
      <c r="M85" s="9">
        <f>IF(L85="","",L85-TODAY())</f>
        <v/>
      </c>
      <c r="N85" s="6" t="n"/>
      <c r="O85" s="10">
        <f>IF(I85="","",IFERROR(VLOOKUP(I85,'Paramètres'!$A$2:$B$8,2,FALSE),0))</f>
        <v/>
      </c>
      <c r="P85" s="11">
        <f>IF(OR(N85="",O85=""),"",IFERROR(N85*O85,0))</f>
        <v/>
      </c>
      <c r="Q85" s="2" t="n"/>
      <c r="R85" s="4" t="n"/>
    </row>
    <row r="86">
      <c r="A86" s="2" t="n"/>
      <c r="B86" s="3" t="n"/>
      <c r="C86" s="4" t="n"/>
      <c r="D86" s="4" t="n"/>
      <c r="E86" s="4" t="n"/>
      <c r="F86" s="2" t="n"/>
      <c r="G86" s="4" t="n"/>
      <c r="H86" s="2" t="n"/>
      <c r="I86" s="2" t="n"/>
      <c r="J86" s="2" t="n"/>
      <c r="K86" s="3" t="n"/>
      <c r="L86" s="3" t="n"/>
      <c r="M86" s="5">
        <f>IF(L86="","",L86-TODAY())</f>
        <v/>
      </c>
      <c r="N86" s="6" t="n"/>
      <c r="O86" s="7">
        <f>IF(I86="","",IFERROR(VLOOKUP(I86,'Paramètres'!$A$2:$B$8,2,FALSE),0))</f>
        <v/>
      </c>
      <c r="P86" s="8">
        <f>IF(OR(N86="",O86=""),"",IFERROR(N86*O86,0))</f>
        <v/>
      </c>
      <c r="Q86" s="2" t="n"/>
      <c r="R86" s="4" t="n"/>
    </row>
    <row r="87">
      <c r="A87" s="2" t="n"/>
      <c r="B87" s="3" t="n"/>
      <c r="C87" s="4" t="n"/>
      <c r="D87" s="4" t="n"/>
      <c r="E87" s="4" t="n"/>
      <c r="F87" s="2" t="n"/>
      <c r="G87" s="4" t="n"/>
      <c r="H87" s="2" t="n"/>
      <c r="I87" s="2" t="n"/>
      <c r="J87" s="2" t="n"/>
      <c r="K87" s="3" t="n"/>
      <c r="L87" s="3" t="n"/>
      <c r="M87" s="9">
        <f>IF(L87="","",L87-TODAY())</f>
        <v/>
      </c>
      <c r="N87" s="6" t="n"/>
      <c r="O87" s="10">
        <f>IF(I87="","",IFERROR(VLOOKUP(I87,'Paramètres'!$A$2:$B$8,2,FALSE),0))</f>
        <v/>
      </c>
      <c r="P87" s="11">
        <f>IF(OR(N87="",O87=""),"",IFERROR(N87*O87,0))</f>
        <v/>
      </c>
      <c r="Q87" s="2" t="n"/>
      <c r="R87" s="4" t="n"/>
    </row>
    <row r="88">
      <c r="A88" s="2" t="n"/>
      <c r="B88" s="3" t="n"/>
      <c r="C88" s="4" t="n"/>
      <c r="D88" s="4" t="n"/>
      <c r="E88" s="4" t="n"/>
      <c r="F88" s="2" t="n"/>
      <c r="G88" s="4" t="n"/>
      <c r="H88" s="2" t="n"/>
      <c r="I88" s="2" t="n"/>
      <c r="J88" s="2" t="n"/>
      <c r="K88" s="3" t="n"/>
      <c r="L88" s="3" t="n"/>
      <c r="M88" s="5">
        <f>IF(L88="","",L88-TODAY())</f>
        <v/>
      </c>
      <c r="N88" s="6" t="n"/>
      <c r="O88" s="7">
        <f>IF(I88="","",IFERROR(VLOOKUP(I88,'Paramètres'!$A$2:$B$8,2,FALSE),0))</f>
        <v/>
      </c>
      <c r="P88" s="8">
        <f>IF(OR(N88="",O88=""),"",IFERROR(N88*O88,0))</f>
        <v/>
      </c>
      <c r="Q88" s="2" t="n"/>
      <c r="R88" s="4" t="n"/>
    </row>
    <row r="89">
      <c r="A89" s="2" t="n"/>
      <c r="B89" s="3" t="n"/>
      <c r="C89" s="4" t="n"/>
      <c r="D89" s="4" t="n"/>
      <c r="E89" s="4" t="n"/>
      <c r="F89" s="2" t="n"/>
      <c r="G89" s="4" t="n"/>
      <c r="H89" s="2" t="n"/>
      <c r="I89" s="2" t="n"/>
      <c r="J89" s="2" t="n"/>
      <c r="K89" s="3" t="n"/>
      <c r="L89" s="3" t="n"/>
      <c r="M89" s="9">
        <f>IF(L89="","",L89-TODAY())</f>
        <v/>
      </c>
      <c r="N89" s="6" t="n"/>
      <c r="O89" s="10">
        <f>IF(I89="","",IFERROR(VLOOKUP(I89,'Paramètres'!$A$2:$B$8,2,FALSE),0))</f>
        <v/>
      </c>
      <c r="P89" s="11">
        <f>IF(OR(N89="",O89=""),"",IFERROR(N89*O89,0))</f>
        <v/>
      </c>
      <c r="Q89" s="2" t="n"/>
      <c r="R89" s="4" t="n"/>
    </row>
    <row r="90">
      <c r="A90" s="2" t="n"/>
      <c r="B90" s="3" t="n"/>
      <c r="C90" s="4" t="n"/>
      <c r="D90" s="4" t="n"/>
      <c r="E90" s="4" t="n"/>
      <c r="F90" s="2" t="n"/>
      <c r="G90" s="4" t="n"/>
      <c r="H90" s="2" t="n"/>
      <c r="I90" s="2" t="n"/>
      <c r="J90" s="2" t="n"/>
      <c r="K90" s="3" t="n"/>
      <c r="L90" s="3" t="n"/>
      <c r="M90" s="5">
        <f>IF(L90="","",L90-TODAY())</f>
        <v/>
      </c>
      <c r="N90" s="6" t="n"/>
      <c r="O90" s="7">
        <f>IF(I90="","",IFERROR(VLOOKUP(I90,'Paramètres'!$A$2:$B$8,2,FALSE),0))</f>
        <v/>
      </c>
      <c r="P90" s="8">
        <f>IF(OR(N90="",O90=""),"",IFERROR(N90*O90,0))</f>
        <v/>
      </c>
      <c r="Q90" s="2" t="n"/>
      <c r="R90" s="4" t="n"/>
    </row>
    <row r="91">
      <c r="A91" s="2" t="n"/>
      <c r="B91" s="3" t="n"/>
      <c r="C91" s="4" t="n"/>
      <c r="D91" s="4" t="n"/>
      <c r="E91" s="4" t="n"/>
      <c r="F91" s="2" t="n"/>
      <c r="G91" s="4" t="n"/>
      <c r="H91" s="2" t="n"/>
      <c r="I91" s="2" t="n"/>
      <c r="J91" s="2" t="n"/>
      <c r="K91" s="3" t="n"/>
      <c r="L91" s="3" t="n"/>
      <c r="M91" s="9">
        <f>IF(L91="","",L91-TODAY())</f>
        <v/>
      </c>
      <c r="N91" s="6" t="n"/>
      <c r="O91" s="10">
        <f>IF(I91="","",IFERROR(VLOOKUP(I91,'Paramètres'!$A$2:$B$8,2,FALSE),0))</f>
        <v/>
      </c>
      <c r="P91" s="11">
        <f>IF(OR(N91="",O91=""),"",IFERROR(N91*O91,0))</f>
        <v/>
      </c>
      <c r="Q91" s="2" t="n"/>
      <c r="R91" s="4" t="n"/>
    </row>
    <row r="92">
      <c r="A92" s="2" t="n"/>
      <c r="B92" s="3" t="n"/>
      <c r="C92" s="4" t="n"/>
      <c r="D92" s="4" t="n"/>
      <c r="E92" s="4" t="n"/>
      <c r="F92" s="2" t="n"/>
      <c r="G92" s="4" t="n"/>
      <c r="H92" s="2" t="n"/>
      <c r="I92" s="2" t="n"/>
      <c r="J92" s="2" t="n"/>
      <c r="K92" s="3" t="n"/>
      <c r="L92" s="3" t="n"/>
      <c r="M92" s="5">
        <f>IF(L92="","",L92-TODAY())</f>
        <v/>
      </c>
      <c r="N92" s="6" t="n"/>
      <c r="O92" s="7">
        <f>IF(I92="","",IFERROR(VLOOKUP(I92,'Paramètres'!$A$2:$B$8,2,FALSE),0))</f>
        <v/>
      </c>
      <c r="P92" s="8">
        <f>IF(OR(N92="",O92=""),"",IFERROR(N92*O92,0))</f>
        <v/>
      </c>
      <c r="Q92" s="2" t="n"/>
      <c r="R92" s="4" t="n"/>
    </row>
    <row r="93">
      <c r="A93" s="2" t="n"/>
      <c r="B93" s="3" t="n"/>
      <c r="C93" s="4" t="n"/>
      <c r="D93" s="4" t="n"/>
      <c r="E93" s="4" t="n"/>
      <c r="F93" s="2" t="n"/>
      <c r="G93" s="4" t="n"/>
      <c r="H93" s="2" t="n"/>
      <c r="I93" s="2" t="n"/>
      <c r="J93" s="2" t="n"/>
      <c r="K93" s="3" t="n"/>
      <c r="L93" s="3" t="n"/>
      <c r="M93" s="9">
        <f>IF(L93="","",L93-TODAY())</f>
        <v/>
      </c>
      <c r="N93" s="6" t="n"/>
      <c r="O93" s="10">
        <f>IF(I93="","",IFERROR(VLOOKUP(I93,'Paramètres'!$A$2:$B$8,2,FALSE),0))</f>
        <v/>
      </c>
      <c r="P93" s="11">
        <f>IF(OR(N93="",O93=""),"",IFERROR(N93*O93,0))</f>
        <v/>
      </c>
      <c r="Q93" s="2" t="n"/>
      <c r="R93" s="4" t="n"/>
    </row>
    <row r="94">
      <c r="A94" s="2" t="n"/>
      <c r="B94" s="3" t="n"/>
      <c r="C94" s="4" t="n"/>
      <c r="D94" s="4" t="n"/>
      <c r="E94" s="4" t="n"/>
      <c r="F94" s="2" t="n"/>
      <c r="G94" s="4" t="n"/>
      <c r="H94" s="2" t="n"/>
      <c r="I94" s="2" t="n"/>
      <c r="J94" s="2" t="n"/>
      <c r="K94" s="3" t="n"/>
      <c r="L94" s="3" t="n"/>
      <c r="M94" s="5">
        <f>IF(L94="","",L94-TODAY())</f>
        <v/>
      </c>
      <c r="N94" s="6" t="n"/>
      <c r="O94" s="7">
        <f>IF(I94="","",IFERROR(VLOOKUP(I94,'Paramètres'!$A$2:$B$8,2,FALSE),0))</f>
        <v/>
      </c>
      <c r="P94" s="8">
        <f>IF(OR(N94="",O94=""),"",IFERROR(N94*O94,0))</f>
        <v/>
      </c>
      <c r="Q94" s="2" t="n"/>
      <c r="R94" s="4" t="n"/>
    </row>
    <row r="95">
      <c r="A95" s="2" t="n"/>
      <c r="B95" s="3" t="n"/>
      <c r="C95" s="4" t="n"/>
      <c r="D95" s="4" t="n"/>
      <c r="E95" s="4" t="n"/>
      <c r="F95" s="2" t="n"/>
      <c r="G95" s="4" t="n"/>
      <c r="H95" s="2" t="n"/>
      <c r="I95" s="2" t="n"/>
      <c r="J95" s="2" t="n"/>
      <c r="K95" s="3" t="n"/>
      <c r="L95" s="3" t="n"/>
      <c r="M95" s="9">
        <f>IF(L95="","",L95-TODAY())</f>
        <v/>
      </c>
      <c r="N95" s="6" t="n"/>
      <c r="O95" s="10">
        <f>IF(I95="","",IFERROR(VLOOKUP(I95,'Paramètres'!$A$2:$B$8,2,FALSE),0))</f>
        <v/>
      </c>
      <c r="P95" s="11">
        <f>IF(OR(N95="",O95=""),"",IFERROR(N95*O95,0))</f>
        <v/>
      </c>
      <c r="Q95" s="2" t="n"/>
      <c r="R95" s="4" t="n"/>
    </row>
    <row r="96">
      <c r="A96" s="2" t="n"/>
      <c r="B96" s="3" t="n"/>
      <c r="C96" s="4" t="n"/>
      <c r="D96" s="4" t="n"/>
      <c r="E96" s="4" t="n"/>
      <c r="F96" s="2" t="n"/>
      <c r="G96" s="4" t="n"/>
      <c r="H96" s="2" t="n"/>
      <c r="I96" s="2" t="n"/>
      <c r="J96" s="2" t="n"/>
      <c r="K96" s="3" t="n"/>
      <c r="L96" s="3" t="n"/>
      <c r="M96" s="5">
        <f>IF(L96="","",L96-TODAY())</f>
        <v/>
      </c>
      <c r="N96" s="6" t="n"/>
      <c r="O96" s="7">
        <f>IF(I96="","",IFERROR(VLOOKUP(I96,'Paramètres'!$A$2:$B$8,2,FALSE),0))</f>
        <v/>
      </c>
      <c r="P96" s="8">
        <f>IF(OR(N96="",O96=""),"",IFERROR(N96*O96,0))</f>
        <v/>
      </c>
      <c r="Q96" s="2" t="n"/>
      <c r="R96" s="4" t="n"/>
    </row>
    <row r="97">
      <c r="A97" s="2" t="n"/>
      <c r="B97" s="3" t="n"/>
      <c r="C97" s="4" t="n"/>
      <c r="D97" s="4" t="n"/>
      <c r="E97" s="4" t="n"/>
      <c r="F97" s="2" t="n"/>
      <c r="G97" s="4" t="n"/>
      <c r="H97" s="2" t="n"/>
      <c r="I97" s="2" t="n"/>
      <c r="J97" s="2" t="n"/>
      <c r="K97" s="3" t="n"/>
      <c r="L97" s="3" t="n"/>
      <c r="M97" s="9">
        <f>IF(L97="","",L97-TODAY())</f>
        <v/>
      </c>
      <c r="N97" s="6" t="n"/>
      <c r="O97" s="10">
        <f>IF(I97="","",IFERROR(VLOOKUP(I97,'Paramètres'!$A$2:$B$8,2,FALSE),0))</f>
        <v/>
      </c>
      <c r="P97" s="11">
        <f>IF(OR(N97="",O97=""),"",IFERROR(N97*O97,0))</f>
        <v/>
      </c>
      <c r="Q97" s="2" t="n"/>
      <c r="R97" s="4" t="n"/>
    </row>
    <row r="98">
      <c r="A98" s="2" t="n"/>
      <c r="B98" s="3" t="n"/>
      <c r="C98" s="4" t="n"/>
      <c r="D98" s="4" t="n"/>
      <c r="E98" s="4" t="n"/>
      <c r="F98" s="2" t="n"/>
      <c r="G98" s="4" t="n"/>
      <c r="H98" s="2" t="n"/>
      <c r="I98" s="2" t="n"/>
      <c r="J98" s="2" t="n"/>
      <c r="K98" s="3" t="n"/>
      <c r="L98" s="3" t="n"/>
      <c r="M98" s="5">
        <f>IF(L98="","",L98-TODAY())</f>
        <v/>
      </c>
      <c r="N98" s="6" t="n"/>
      <c r="O98" s="7">
        <f>IF(I98="","",IFERROR(VLOOKUP(I98,'Paramètres'!$A$2:$B$8,2,FALSE),0))</f>
        <v/>
      </c>
      <c r="P98" s="8">
        <f>IF(OR(N98="",O98=""),"",IFERROR(N98*O98,0))</f>
        <v/>
      </c>
      <c r="Q98" s="2" t="n"/>
      <c r="R98" s="4" t="n"/>
    </row>
    <row r="99">
      <c r="A99" s="2" t="n"/>
      <c r="B99" s="3" t="n"/>
      <c r="C99" s="4" t="n"/>
      <c r="D99" s="4" t="n"/>
      <c r="E99" s="4" t="n"/>
      <c r="F99" s="2" t="n"/>
      <c r="G99" s="4" t="n"/>
      <c r="H99" s="2" t="n"/>
      <c r="I99" s="2" t="n"/>
      <c r="J99" s="2" t="n"/>
      <c r="K99" s="3" t="n"/>
      <c r="L99" s="3" t="n"/>
      <c r="M99" s="9">
        <f>IF(L99="","",L99-TODAY())</f>
        <v/>
      </c>
      <c r="N99" s="6" t="n"/>
      <c r="O99" s="10">
        <f>IF(I99="","",IFERROR(VLOOKUP(I99,'Paramètres'!$A$2:$B$8,2,FALSE),0))</f>
        <v/>
      </c>
      <c r="P99" s="11">
        <f>IF(OR(N99="",O99=""),"",IFERROR(N99*O99,0))</f>
        <v/>
      </c>
      <c r="Q99" s="2" t="n"/>
      <c r="R99" s="4" t="n"/>
    </row>
    <row r="100">
      <c r="A100" s="2" t="n"/>
      <c r="B100" s="3" t="n"/>
      <c r="C100" s="4" t="n"/>
      <c r="D100" s="4" t="n"/>
      <c r="E100" s="4" t="n"/>
      <c r="F100" s="2" t="n"/>
      <c r="G100" s="4" t="n"/>
      <c r="H100" s="2" t="n"/>
      <c r="I100" s="2" t="n"/>
      <c r="J100" s="2" t="n"/>
      <c r="K100" s="3" t="n"/>
      <c r="L100" s="3" t="n"/>
      <c r="M100" s="5">
        <f>IF(L100="","",L100-TODAY())</f>
        <v/>
      </c>
      <c r="N100" s="6" t="n"/>
      <c r="O100" s="7">
        <f>IF(I100="","",IFERROR(VLOOKUP(I100,'Paramètres'!$A$2:$B$8,2,FALSE),0))</f>
        <v/>
      </c>
      <c r="P100" s="8">
        <f>IF(OR(N100="",O100=""),"",IFERROR(N100*O100,0))</f>
        <v/>
      </c>
      <c r="Q100" s="2" t="n"/>
      <c r="R100" s="4" t="n"/>
    </row>
    <row r="101">
      <c r="A101" s="2" t="n"/>
      <c r="B101" s="3" t="n"/>
      <c r="C101" s="4" t="n"/>
      <c r="D101" s="4" t="n"/>
      <c r="E101" s="4" t="n"/>
      <c r="F101" s="2" t="n"/>
      <c r="G101" s="4" t="n"/>
      <c r="H101" s="2" t="n"/>
      <c r="I101" s="2" t="n"/>
      <c r="J101" s="2" t="n"/>
      <c r="K101" s="3" t="n"/>
      <c r="L101" s="3" t="n"/>
      <c r="M101" s="9">
        <f>IF(L101="","",L101-TODAY())</f>
        <v/>
      </c>
      <c r="N101" s="6" t="n"/>
      <c r="O101" s="10">
        <f>IF(I101="","",IFERROR(VLOOKUP(I101,'Paramètres'!$A$2:$B$8,2,FALSE),0))</f>
        <v/>
      </c>
      <c r="P101" s="11">
        <f>IF(OR(N101="",O101=""),"",IFERROR(N101*O101,0))</f>
        <v/>
      </c>
      <c r="Q101" s="2" t="n"/>
      <c r="R101" s="4" t="n"/>
    </row>
  </sheetData>
  <autoFilter ref="A1:R101"/>
  <conditionalFormatting sqref="A2:R101">
    <cfRule type="expression" priority="1" dxfId="0" stopIfTrue="1">
      <formula>$I2="Gagné"</formula>
    </cfRule>
    <cfRule type="expression" priority="2" dxfId="1" stopIfTrue="1">
      <formula>$I2="Perdu"</formula>
    </cfRule>
    <cfRule type="expression" priority="3" dxfId="1" stopIfTrue="1">
      <formula>AND($L2&lt;&gt;"",$L2&lt;TODAY(),$I2&lt;&gt;"Gagné",$I2&lt;&gt;"Perdu")</formula>
    </cfRule>
  </conditionalFormatting>
  <conditionalFormatting sqref="P2:P101">
    <cfRule type="expression" priority="4" dxfId="2">
      <formula>$P2&gt;0</formula>
    </cfRule>
  </conditionalFormatting>
  <dataValidations count="5">
    <dataValidation sqref="I2:I101" showErrorMessage="1" showInputMessage="1" allowBlank="1" errorTitle="Statut invalide" error="Sélectionnez un statut dans la liste." type="list">
      <formula1>'Paramètres'!$A$2:$A$8</formula1>
    </dataValidation>
    <dataValidation sqref="H2:H101" showErrorMessage="1" showInputMessage="1" allowBlank="1" errorTitle="Source invalide" error="Sélectionnez une source dans la liste." type="list">
      <formula1>'Paramètres'!$D$2:$D$7</formula1>
    </dataValidation>
    <dataValidation sqref="J2:J101" showErrorMessage="1" showInputMessage="1" allowBlank="1" errorTitle="Commercial invalide" error="Sélectionnez un commercial dans la liste." type="list">
      <formula1>'Paramètres'!$E$2:$E$5</formula1>
    </dataValidation>
    <dataValidation sqref="G2:G101" showErrorMessage="1" showInputMessage="1" allowBlank="1" errorTitle="Secteur invalide" error="Sélectionnez un secteur dans la liste." type="list">
      <formula1>'Paramètres'!$F$2:$F$11</formula1>
    </dataValidation>
    <dataValidation sqref="F2:F101" showErrorMessage="1" showInputMessage="1" allowBlank="1" errorTitle="Ville invalide" error="Sélectionnez une ville dans la liste." type="list">
      <formula1>'Paramètres'!$G$2:$G$11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2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6" customWidth="1" min="3" max="3"/>
    <col width="4" customWidth="1" min="4" max="4"/>
    <col width="22" customWidth="1" min="5" max="5"/>
    <col width="19" customWidth="1" min="6" max="6"/>
    <col width="22" customWidth="1" min="7" max="7"/>
    <col width="4" customWidth="1" min="8" max="8"/>
    <col width="4" customWidth="1" min="9" max="9"/>
    <col width="23" customWidth="1" min="10" max="10"/>
    <col width="18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</cols>
  <sheetData>
    <row r="1" ht="30" customHeight="1">
      <c r="A1" s="12" t="inlineStr">
        <is>
          <t>Tableau de bord commercial</t>
        </is>
      </c>
    </row>
    <row r="3">
      <c r="A3" s="13" t="inlineStr">
        <is>
          <t>Indicateur</t>
        </is>
      </c>
      <c r="B3" s="13" t="inlineStr">
        <is>
          <t>Valeur</t>
        </is>
      </c>
    </row>
    <row r="4">
      <c r="A4" s="14" t="inlineStr">
        <is>
          <t>Nombre total de prospects</t>
        </is>
      </c>
      <c r="B4" s="15">
        <f>COUNTA('Prospects'!$A$2:$A$101)</f>
        <v/>
      </c>
    </row>
    <row r="5">
      <c r="A5" s="16" t="inlineStr">
        <is>
          <t>Nombre de prospects actifs</t>
        </is>
      </c>
      <c r="B5" s="15">
        <f>COUNTIFS('Prospects'!$I$2:$I$101,"&lt;&gt;",'Prospects'!$I$2:$I$101,"&lt;&gt;Gagné")-COUNTIF('Prospects'!$I$2:$I$101,"Perdu")</f>
        <v/>
      </c>
    </row>
    <row r="6">
      <c r="A6" s="14" t="inlineStr">
        <is>
          <t>Nombre d’affaires gagnées</t>
        </is>
      </c>
      <c r="B6" s="15">
        <f>COUNTIF('Prospects'!$I$2:$I$101,"Gagné")</f>
        <v/>
      </c>
    </row>
    <row r="7">
      <c r="A7" s="16" t="inlineStr">
        <is>
          <t>Taux de conversion</t>
        </is>
      </c>
      <c r="B7" s="17">
        <f>IFERROR(COUNTIF('Prospects'!$I$2:$I$101,"Gagné")/COUNTA('Prospects'!$A$2:$A$101),0)</f>
        <v/>
      </c>
    </row>
    <row r="8">
      <c r="A8" s="14" t="inlineStr">
        <is>
          <t>Pipeline potentiel HT</t>
        </is>
      </c>
      <c r="B8" s="18">
        <f>SUM('Prospects'!$N$2:$N$101)</f>
        <v/>
      </c>
    </row>
    <row r="9">
      <c r="A9" s="16" t="inlineStr">
        <is>
          <t>Pipeline pondéré HT</t>
        </is>
      </c>
      <c r="B9" s="18">
        <f>SUM('Prospects'!$P$2:$P$101)</f>
        <v/>
      </c>
    </row>
    <row r="10">
      <c r="A10" s="14" t="inlineStr">
        <is>
          <t>Montant moyen des opportunités</t>
        </is>
      </c>
      <c r="B10" s="18">
        <f>IFERROR(AVERAGE('Prospects'!$N$2:$N$101),0)</f>
        <v/>
      </c>
    </row>
    <row r="11">
      <c r="A11" s="16" t="inlineStr">
        <is>
          <t>Relances en retard</t>
        </is>
      </c>
      <c r="B11" s="15">
        <f>COUNTIF('Prospects'!$M$2:$M$101,"&lt;0")</f>
        <v/>
      </c>
    </row>
    <row r="15">
      <c r="A15" s="13" t="inlineStr">
        <is>
          <t>Statut</t>
        </is>
      </c>
      <c r="B15" s="13" t="inlineStr">
        <is>
          <t>Nombre de prospects</t>
        </is>
      </c>
      <c r="C15" s="13" t="inlineStr">
        <is>
          <t>Valeur pondérée HT</t>
        </is>
      </c>
      <c r="E15" s="13" t="inlineStr">
        <is>
          <t>Commercial</t>
        </is>
      </c>
      <c r="F15" s="13" t="inlineStr">
        <is>
          <t>Nombre de prospects</t>
        </is>
      </c>
      <c r="G15" s="13" t="inlineStr">
        <is>
          <t>Valeur pondérée HT</t>
        </is>
      </c>
      <c r="J15" s="13" t="inlineStr">
        <is>
          <t>Source</t>
        </is>
      </c>
      <c r="K15" s="13" t="inlineStr">
        <is>
          <t>Nombre de prospects</t>
        </is>
      </c>
    </row>
    <row r="16">
      <c r="A16" s="19" t="inlineStr">
        <is>
          <t>Nouveau</t>
        </is>
      </c>
      <c r="B16" s="20">
        <f>COUNTIF('Prospects'!$I$2:$I$101,A16)</f>
        <v/>
      </c>
      <c r="C16" s="21">
        <f>SUMIF('Prospects'!$I$2:$I$101,A16,'Prospects'!$P$2:$P$101)</f>
        <v/>
      </c>
      <c r="E16" s="19" t="inlineStr">
        <is>
          <t>Alice Dupont</t>
        </is>
      </c>
      <c r="F16" s="20">
        <f>COUNTIF('Prospects'!$J$2:$J$101,E16)</f>
        <v/>
      </c>
      <c r="G16" s="21">
        <f>SUMIF('Prospects'!$J$2:$J$101,E16,'Prospects'!$P$2:$P$101)</f>
        <v/>
      </c>
      <c r="J16" s="19" t="inlineStr">
        <is>
          <t>Site web</t>
        </is>
      </c>
      <c r="K16" s="20">
        <f>COUNTIF('Prospects'!$H$2:$H$101,J16)</f>
        <v/>
      </c>
    </row>
    <row r="17">
      <c r="A17" s="22" t="inlineStr">
        <is>
          <t>Contacté</t>
        </is>
      </c>
      <c r="B17" s="23">
        <f>COUNTIF('Prospects'!$I$2:$I$101,A17)</f>
        <v/>
      </c>
      <c r="C17" s="24">
        <f>SUMIF('Prospects'!$I$2:$I$101,A17,'Prospects'!$P$2:$P$101)</f>
        <v/>
      </c>
      <c r="E17" s="22" t="inlineStr">
        <is>
          <t>Benoît Caron</t>
        </is>
      </c>
      <c r="F17" s="23">
        <f>COUNTIF('Prospects'!$J$2:$J$101,E17)</f>
        <v/>
      </c>
      <c r="G17" s="24">
        <f>SUMIF('Prospects'!$J$2:$J$101,E17,'Prospects'!$P$2:$P$101)</f>
        <v/>
      </c>
      <c r="J17" s="22" t="inlineStr">
        <is>
          <t>LinkedIn</t>
        </is>
      </c>
      <c r="K17" s="23">
        <f>COUNTIF('Prospects'!$H$2:$H$101,J17)</f>
        <v/>
      </c>
    </row>
    <row r="18">
      <c r="A18" s="19" t="inlineStr">
        <is>
          <t>Relance à prévoir</t>
        </is>
      </c>
      <c r="B18" s="20">
        <f>COUNTIF('Prospects'!$I$2:$I$101,A18)</f>
        <v/>
      </c>
      <c r="C18" s="21">
        <f>SUMIF('Prospects'!$I$2:$I$101,A18,'Prospects'!$P$2:$P$101)</f>
        <v/>
      </c>
      <c r="E18" s="19" t="inlineStr">
        <is>
          <t>Sarah Lefèvre</t>
        </is>
      </c>
      <c r="F18" s="20">
        <f>COUNTIF('Prospects'!$J$2:$J$101,E18)</f>
        <v/>
      </c>
      <c r="G18" s="21">
        <f>SUMIF('Prospects'!$J$2:$J$101,E18,'Prospects'!$P$2:$P$101)</f>
        <v/>
      </c>
      <c r="J18" s="19" t="inlineStr">
        <is>
          <t>Salon professionnel</t>
        </is>
      </c>
      <c r="K18" s="20">
        <f>COUNTIF('Prospects'!$H$2:$H$101,J18)</f>
        <v/>
      </c>
    </row>
    <row r="19">
      <c r="A19" s="22" t="inlineStr">
        <is>
          <t>Rendez-vous obtenu</t>
        </is>
      </c>
      <c r="B19" s="23">
        <f>COUNTIF('Prospects'!$I$2:$I$101,A19)</f>
        <v/>
      </c>
      <c r="C19" s="24">
        <f>SUMIF('Prospects'!$I$2:$I$101,A19,'Prospects'!$P$2:$P$101)</f>
        <v/>
      </c>
      <c r="E19" s="22" t="inlineStr">
        <is>
          <t>Mehdi Benali</t>
        </is>
      </c>
      <c r="F19" s="23">
        <f>COUNTIF('Prospects'!$J$2:$J$101,E19)</f>
        <v/>
      </c>
      <c r="G19" s="24">
        <f>SUMIF('Prospects'!$J$2:$J$101,E19,'Prospects'!$P$2:$P$101)</f>
        <v/>
      </c>
      <c r="J19" s="22" t="inlineStr">
        <is>
          <t>Recommandation</t>
        </is>
      </c>
      <c r="K19" s="23">
        <f>COUNTIF('Prospects'!$H$2:$H$101,J19)</f>
        <v/>
      </c>
    </row>
    <row r="20">
      <c r="A20" s="19" t="inlineStr">
        <is>
          <t>Proposition envoyée</t>
        </is>
      </c>
      <c r="B20" s="20">
        <f>COUNTIF('Prospects'!$I$2:$I$101,A20)</f>
        <v/>
      </c>
      <c r="C20" s="21">
        <f>SUMIF('Prospects'!$I$2:$I$101,A20,'Prospects'!$P$2:$P$101)</f>
        <v/>
      </c>
      <c r="J20" s="19" t="inlineStr">
        <is>
          <t>Appel sortant</t>
        </is>
      </c>
      <c r="K20" s="20">
        <f>COUNTIF('Prospects'!$H$2:$H$101,J20)</f>
        <v/>
      </c>
    </row>
    <row r="21">
      <c r="A21" s="22" t="inlineStr">
        <is>
          <t>Gagné</t>
        </is>
      </c>
      <c r="B21" s="23">
        <f>COUNTIF('Prospects'!$I$2:$I$101,A21)</f>
        <v/>
      </c>
      <c r="C21" s="24">
        <f>SUMIF('Prospects'!$I$2:$I$101,A21,'Prospects'!$P$2:$P$101)</f>
        <v/>
      </c>
      <c r="J21" s="22" t="inlineStr">
        <is>
          <t>Emailing</t>
        </is>
      </c>
      <c r="K21" s="23">
        <f>COUNTIF('Prospects'!$H$2:$H$101,J21)</f>
        <v/>
      </c>
    </row>
    <row r="22">
      <c r="A22" s="19" t="inlineStr">
        <is>
          <t>Perdu</t>
        </is>
      </c>
      <c r="B22" s="20">
        <f>COUNTIF('Prospects'!$I$2:$I$101,A22)</f>
        <v/>
      </c>
      <c r="C22" s="21">
        <f>SUMIF('Prospects'!$I$2:$I$101,A22,'Prospects'!$P$2:$P$101)</f>
        <v/>
      </c>
    </row>
  </sheetData>
  <mergeCells count="1">
    <mergeCell ref="A1:Q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2" customWidth="1" min="2" max="2"/>
    <col width="4" customWidth="1" min="3" max="3"/>
    <col width="24" customWidth="1" min="4" max="4"/>
    <col width="21" customWidth="1" min="5" max="5"/>
    <col width="23" customWidth="1" min="6" max="6"/>
    <col width="20" customWidth="1" min="7" max="7"/>
  </cols>
  <sheetData>
    <row r="1">
      <c r="A1" s="1" t="inlineStr">
        <is>
          <t>Statut</t>
        </is>
      </c>
      <c r="B1" s="1" t="inlineStr">
        <is>
          <t>Probabilité standard</t>
        </is>
      </c>
      <c r="D1" s="1" t="inlineStr">
        <is>
          <t>Source</t>
        </is>
      </c>
      <c r="E1" s="1" t="inlineStr">
        <is>
          <t>Commercial</t>
        </is>
      </c>
      <c r="F1" s="1" t="inlineStr">
        <is>
          <t>Secteur d’activité</t>
        </is>
      </c>
      <c r="G1" s="1" t="inlineStr">
        <is>
          <t>Ville principale</t>
        </is>
      </c>
    </row>
    <row r="2">
      <c r="A2" s="4" t="inlineStr">
        <is>
          <t>Nouveau</t>
        </is>
      </c>
      <c r="B2" s="25" t="n">
        <v>0.1</v>
      </c>
      <c r="D2" s="4" t="inlineStr">
        <is>
          <t>Site web</t>
        </is>
      </c>
      <c r="E2" s="4" t="inlineStr">
        <is>
          <t>Alice Dupont</t>
        </is>
      </c>
      <c r="F2" s="4" t="inlineStr">
        <is>
          <t>Conseil</t>
        </is>
      </c>
      <c r="G2" s="4" t="inlineStr">
        <is>
          <t>Paris</t>
        </is>
      </c>
    </row>
    <row r="3">
      <c r="A3" s="4" t="inlineStr">
        <is>
          <t>Contacté</t>
        </is>
      </c>
      <c r="B3" s="25" t="n">
        <v>0.2</v>
      </c>
      <c r="D3" s="4" t="inlineStr">
        <is>
          <t>LinkedIn</t>
        </is>
      </c>
      <c r="E3" s="4" t="inlineStr">
        <is>
          <t>Benoît Caron</t>
        </is>
      </c>
      <c r="F3" s="4" t="inlineStr">
        <is>
          <t>BTP</t>
        </is>
      </c>
      <c r="G3" s="4" t="inlineStr">
        <is>
          <t>Lyon</t>
        </is>
      </c>
    </row>
    <row r="4">
      <c r="A4" s="4" t="inlineStr">
        <is>
          <t>Relance à prévoir</t>
        </is>
      </c>
      <c r="B4" s="25" t="n">
        <v>0.3</v>
      </c>
      <c r="D4" s="4" t="inlineStr">
        <is>
          <t>Salon professionnel</t>
        </is>
      </c>
      <c r="E4" s="4" t="inlineStr">
        <is>
          <t>Sarah Lefèvre</t>
        </is>
      </c>
      <c r="F4" s="4" t="inlineStr">
        <is>
          <t>Industrie</t>
        </is>
      </c>
      <c r="G4" s="4" t="inlineStr">
        <is>
          <t>Marseille</t>
        </is>
      </c>
    </row>
    <row r="5">
      <c r="A5" s="4" t="inlineStr">
        <is>
          <t>Rendez-vous obtenu</t>
        </is>
      </c>
      <c r="B5" s="25" t="n">
        <v>0.5</v>
      </c>
      <c r="D5" s="4" t="inlineStr">
        <is>
          <t>Recommandation</t>
        </is>
      </c>
      <c r="E5" s="4" t="inlineStr">
        <is>
          <t>Mehdi Benali</t>
        </is>
      </c>
      <c r="F5" s="4" t="inlineStr">
        <is>
          <t>Informatique</t>
        </is>
      </c>
      <c r="G5" s="4" t="inlineStr">
        <is>
          <t>Toulouse</t>
        </is>
      </c>
    </row>
    <row r="6">
      <c r="A6" s="4" t="inlineStr">
        <is>
          <t>Proposition envoyée</t>
        </is>
      </c>
      <c r="B6" s="25" t="n">
        <v>0.7</v>
      </c>
      <c r="D6" s="4" t="inlineStr">
        <is>
          <t>Appel sortant</t>
        </is>
      </c>
      <c r="E6" s="4" t="n"/>
      <c r="F6" s="4" t="inlineStr">
        <is>
          <t>Commerce</t>
        </is>
      </c>
      <c r="G6" s="4" t="inlineStr">
        <is>
          <t>Bordeaux</t>
        </is>
      </c>
    </row>
    <row r="7">
      <c r="A7" s="4" t="inlineStr">
        <is>
          <t>Gagné</t>
        </is>
      </c>
      <c r="B7" s="25" t="n">
        <v>1</v>
      </c>
      <c r="D7" s="4" t="inlineStr">
        <is>
          <t>Emailing</t>
        </is>
      </c>
      <c r="E7" s="4" t="n"/>
      <c r="F7" s="4" t="inlineStr">
        <is>
          <t>Immobilier</t>
        </is>
      </c>
      <c r="G7" s="4" t="inlineStr">
        <is>
          <t>Lille</t>
        </is>
      </c>
    </row>
    <row r="8">
      <c r="A8" s="4" t="inlineStr">
        <is>
          <t>Perdu</t>
        </is>
      </c>
      <c r="B8" s="25" t="n">
        <v>0</v>
      </c>
      <c r="D8" s="4" t="n"/>
      <c r="E8" s="4" t="n"/>
      <c r="F8" s="4" t="inlineStr">
        <is>
          <t>Formation</t>
        </is>
      </c>
      <c r="G8" s="4" t="inlineStr">
        <is>
          <t>Nantes</t>
        </is>
      </c>
    </row>
    <row r="9">
      <c r="A9" s="4" t="n"/>
      <c r="B9" s="25" t="n"/>
      <c r="D9" s="4" t="n"/>
      <c r="E9" s="4" t="n"/>
      <c r="F9" s="4" t="inlineStr">
        <is>
          <t>Logistique</t>
        </is>
      </c>
      <c r="G9" s="4" t="inlineStr">
        <is>
          <t>Strasbourg</t>
        </is>
      </c>
    </row>
    <row r="10">
      <c r="A10" s="4" t="n"/>
      <c r="B10" s="25" t="n"/>
      <c r="D10" s="4" t="n"/>
      <c r="E10" s="4" t="n"/>
      <c r="F10" s="4" t="inlineStr">
        <is>
          <t>Services</t>
        </is>
      </c>
      <c r="G10" s="4" t="inlineStr">
        <is>
          <t>Nice</t>
        </is>
      </c>
    </row>
    <row r="11">
      <c r="A11" s="4" t="n"/>
      <c r="B11" s="25" t="n"/>
      <c r="D11" s="4" t="n"/>
      <c r="E11" s="4" t="n"/>
      <c r="F11" s="4" t="inlineStr">
        <is>
          <t>Communication</t>
        </is>
      </c>
      <c r="G11" s="4" t="inlineStr">
        <is>
          <t>Rennes</t>
        </is>
      </c>
    </row>
    <row r="14">
      <c r="A14" s="26" t="inlineStr">
        <is>
          <t>Notice de mise à jour</t>
        </is>
      </c>
      <c r="B14" s="27" t="n"/>
      <c r="C14" s="27" t="n"/>
      <c r="D14" s="27" t="n"/>
      <c r="E14" s="27" t="n"/>
      <c r="F14" s="27" t="n"/>
      <c r="G14" s="27" t="n"/>
    </row>
    <row r="15" ht="34" customHeight="1">
      <c r="A15" s="28" t="inlineStr">
        <is>
          <t>Saisissez chaque nouveau prospect dans la feuille Prospects. Les cellules jaunes sont prévues pour la saisie manuelle.</t>
        </is>
      </c>
    </row>
    <row r="16" ht="34" customHeight="1">
      <c r="A16" s="28" t="inlineStr">
        <is>
          <t>La probabilité est calculée automatiquement selon le statut sélectionné dans la liste déroulante.</t>
        </is>
      </c>
    </row>
    <row r="17" ht="34" customHeight="1">
      <c r="A17" s="28" t="inlineStr">
        <is>
          <t>Mettez à jour le dernier contact, le résultat et la prochaine relance après chaque action commerciale.</t>
        </is>
      </c>
    </row>
    <row r="18" ht="34" customHeight="1">
      <c r="A18" s="28" t="inlineStr">
        <is>
          <t>Chaque semaine, filtrez les relances en retard, actualisez les statuts et consultez le Tableau de bord.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30" customHeight="1">
      <c r="A1" s="12" t="inlineStr">
        <is>
          <t>Mode d'emploi du fichier de prospection</t>
        </is>
      </c>
    </row>
    <row r="3">
      <c r="A3" s="13" t="inlineStr">
        <is>
          <t>Feuille</t>
        </is>
      </c>
      <c r="B3" s="13" t="inlineStr">
        <is>
          <t>Utilisation</t>
        </is>
      </c>
    </row>
    <row r="4" ht="48" customHeight="1">
      <c r="A4" s="29" t="inlineStr">
        <is>
          <t>Prospects</t>
        </is>
      </c>
      <c r="B4" s="30" t="inlineStr">
        <is>
          <t>Ajoutez ou mettez à jour les prospects. Renseignez en priorité les coordonnées, le statut, les dates de contact et de relance, le montant potentiel ainsi que les commentaires.</t>
        </is>
      </c>
    </row>
    <row r="5" ht="48" customHeight="1">
      <c r="A5" s="31" t="inlineStr">
        <is>
          <t>Tableau de bord</t>
        </is>
      </c>
      <c r="B5" s="28" t="inlineStr">
        <is>
          <t>Consultez les indicateurs de suivi, le pipeline potentiel et pondéré, les relances en retard ainsi que les graphiques de répartition.</t>
        </is>
      </c>
    </row>
    <row r="6" ht="48" customHeight="1">
      <c r="A6" s="29" t="inlineStr">
        <is>
          <t>Paramètres</t>
        </is>
      </c>
      <c r="B6" s="30" t="inlineStr">
        <is>
          <t>Maintenez les listes de statuts, sources, commerciaux, secteurs et villes. Toute modification est disponible dans les listes déroulantes de Prospects.</t>
        </is>
      </c>
    </row>
    <row r="7" ht="48" customHeight="1">
      <c r="A7" s="31" t="inlineStr">
        <is>
          <t>Relances</t>
        </is>
      </c>
      <c r="B7" s="28" t="inlineStr">
        <is>
          <t>La colonne Jours avant relance est calculée automatiquement. Les lignes en rouge indiquent les relances arrivées à échéance pour les affaires encore actives.</t>
        </is>
      </c>
    </row>
    <row r="8" ht="48" customHeight="1">
      <c r="A8" s="29" t="inlineStr">
        <is>
          <t>Statuts</t>
        </is>
      </c>
      <c r="B8" s="30" t="inlineStr">
        <is>
          <t>Utilisez Gagné lorsque le contrat est signé et Perdu lorsqu'aucune suite commerciale n'est attendue. Ces statuts sont exclus du suivi des relances actives.</t>
        </is>
      </c>
    </row>
    <row r="9" ht="48" customHeight="1">
      <c r="A9" s="31" t="inlineStr">
        <is>
          <t>Rythme recommandé</t>
        </is>
      </c>
      <c r="B9" s="28" t="inlineStr">
        <is>
          <t>Effectuez une revue hebdomadaire : actualisez les résultats, planifiez les relances, vérifiez les retards et analysez les indicateurs du tableau de bord.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2026-09-08T17:46:39Z</dcterms:created>
  <dcterms:modified xmlns:dcterms="http://purl.org/dc/terms/" xmlns:xsi="http://www.w3.org/2001/XMLSchema-instance" xsi:type="dcterms:W3CDTF">2026-09-08T17:46:39Z</dcterms:modified>
</cp:coreProperties>
</file>