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 du stock" sheetId="1" state="visible" r:id="rId1"/>
    <sheet xmlns:r="http://schemas.openxmlformats.org/officeDocument/2006/relationships" name="Tableau de bord" sheetId="2" state="visible" r:id="rId2"/>
    <sheet xmlns:r="http://schemas.openxmlformats.org/officeDocument/2006/relationships" name="Listes et consignes" sheetId="3" state="visible" r:id="rId3"/>
  </sheets>
  <definedNames>
    <definedName name="_xlnm._FilterDatabase" localSheetId="0" hidden="1">'Suivi du stock'!$A$1:$R$101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3">
    <numFmt numFmtId="164" formatCode="#,##0.00&quot; €&quot;"/>
    <numFmt numFmtId="165" formatCode="0.0%"/>
    <numFmt numFmtId="166" formatCode="dd/mm/yyyy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sz val="10"/>
    </font>
    <font>
      <name val="Aptos"/>
      <b val="1"/>
      <sz val="10"/>
    </font>
    <font>
      <name val="Aptos"/>
      <b val="1"/>
      <color rgb="00FFFFFF"/>
      <sz val="16"/>
    </font>
  </fonts>
  <fills count="8">
    <fill>
      <patternFill/>
    </fill>
    <fill>
      <patternFill patternType="gray125"/>
    </fill>
    <fill>
      <patternFill patternType="solid">
        <fgColor rgb="000E7A54"/>
      </patternFill>
    </fill>
    <fill>
      <patternFill patternType="solid">
        <fgColor rgb="00FFFBEB"/>
      </patternFill>
    </fill>
    <fill>
      <patternFill patternType="solid">
        <fgColor rgb="00EAF7F1"/>
      </patternFill>
    </fill>
    <fill>
      <patternFill patternType="solid">
        <fgColor rgb="00FFFFFF"/>
      </patternFill>
    </fill>
    <fill>
      <patternFill patternType="solid">
        <fgColor rgb="00F97316"/>
      </patternFill>
    </fill>
    <fill>
      <patternFill patternType="solid">
        <fgColor rgb="0012946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49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1" fontId="2" fillId="3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right" vertical="center"/>
    </xf>
    <xf numFmtId="164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center" vertical="center"/>
    </xf>
    <xf numFmtId="164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left" vertical="center"/>
    </xf>
    <xf numFmtId="164" fontId="3" fillId="6" borderId="1" applyAlignment="1" pivotButton="0" quotePrefix="0" xfId="0">
      <alignment horizontal="right" vertical="center"/>
    </xf>
    <xf numFmtId="164" fontId="2" fillId="5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" fontId="2" fillId="4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sz val="10"/>
      </font>
      <fill>
        <patternFill patternType="solid">
          <fgColor rgb="00F97316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Valeur du stock HT par catégorie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bord'!D11</f>
            </strRef>
          </tx>
          <spPr>
            <a:solidFill xmlns:a="http://schemas.openxmlformats.org/drawingml/2006/main">
              <a:srgbClr val="F97316"/>
            </a:solidFill>
            <a:ln xmlns:a="http://schemas.openxmlformats.org/drawingml/2006/main">
              <a:prstDash val="solid"/>
            </a:ln>
          </spPr>
          <cat>
            <numRef>
              <f>'Tableau de bord'!$A$12:$A$16</f>
            </numRef>
          </cat>
          <val>
            <numRef>
              <f>'Tableau de bord'!$D$12:$D$16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Catégorie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Valeur HT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articles par statut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bord'!G11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97316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cat>
            <numRef>
              <f>'Tableau de bord'!$F$12:$F$14</f>
            </numRef>
          </cat>
          <val>
            <numRef>
              <f>'Tableau de bord'!$G$12:$G$14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18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18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0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8" customWidth="1" min="2" max="2"/>
    <col width="17" customWidth="1" min="3" max="3"/>
    <col width="22" customWidth="1" min="4" max="4"/>
    <col width="20" customWidth="1" min="5" max="5"/>
    <col width="13" customWidth="1" min="6" max="6"/>
    <col width="11" customWidth="1" min="7" max="7"/>
    <col width="11" customWidth="1" min="8" max="8"/>
    <col width="15" customWidth="1" min="9" max="9"/>
    <col width="15" customWidth="1" min="10" max="10"/>
    <col width="15" customWidth="1" min="11" max="11"/>
    <col width="17" customWidth="1" min="12" max="12"/>
    <col width="19" customWidth="1" min="13" max="13"/>
    <col width="13" customWidth="1" min="14" max="14"/>
    <col width="18" customWidth="1" min="15" max="15"/>
    <col width="23" customWidth="1" min="16" max="16"/>
    <col width="20" customWidth="1" min="17" max="17"/>
    <col width="30" customWidth="1" min="18" max="18"/>
  </cols>
  <sheetData>
    <row r="1" ht="30" customHeight="1">
      <c r="A1" s="1" t="inlineStr">
        <is>
          <t>Référence</t>
        </is>
      </c>
      <c r="B1" s="1" t="inlineStr">
        <is>
          <t>Désignation</t>
        </is>
      </c>
      <c r="C1" s="1" t="inlineStr">
        <is>
          <t>Catégorie</t>
        </is>
      </c>
      <c r="D1" s="1" t="inlineStr">
        <is>
          <t>Fournisseur</t>
        </is>
      </c>
      <c r="E1" s="1" t="inlineStr">
        <is>
          <t>Emplacement</t>
        </is>
      </c>
      <c r="F1" s="1" t="inlineStr">
        <is>
          <t>Stock initial</t>
        </is>
      </c>
      <c r="G1" s="1" t="inlineStr">
        <is>
          <t>Entrées</t>
        </is>
      </c>
      <c r="H1" s="1" t="inlineStr">
        <is>
          <t>Sorties</t>
        </is>
      </c>
      <c r="I1" s="1" t="inlineStr">
        <is>
          <t>Stock théorique</t>
        </is>
      </c>
      <c r="J1" s="1" t="inlineStr">
        <is>
          <t>Seuil d’alerte</t>
        </is>
      </c>
      <c r="K1" s="1" t="inlineStr">
        <is>
          <t>Stock minimum</t>
        </is>
      </c>
      <c r="L1" s="1" t="inlineStr">
        <is>
          <t>Prix unitaire HT</t>
        </is>
      </c>
      <c r="M1" s="1" t="inlineStr">
        <is>
          <t>Valeur du stock HT</t>
        </is>
      </c>
      <c r="N1" s="1" t="inlineStr">
        <is>
          <t>Taux de TVA</t>
        </is>
      </c>
      <c r="O1" s="1" t="inlineStr">
        <is>
          <t>Prix unitaire TTC</t>
        </is>
      </c>
      <c r="P1" s="1" t="inlineStr">
        <is>
          <t>Statut</t>
        </is>
      </c>
      <c r="Q1" s="1" t="inlineStr">
        <is>
          <t>Dernière mise à jour</t>
        </is>
      </c>
      <c r="R1" s="1" t="inlineStr">
        <is>
          <t>Observations</t>
        </is>
      </c>
    </row>
    <row r="2" ht="32" customHeight="1">
      <c r="A2" s="2" t="inlineStr">
        <is>
          <t>STK-0001</t>
        </is>
      </c>
      <c r="B2" s="3" t="inlineStr">
        <is>
          <t>Ramettes de papier A4</t>
        </is>
      </c>
      <c r="C2" s="3" t="inlineStr">
        <is>
          <t>Papeterie</t>
        </is>
      </c>
      <c r="D2" s="3" t="inlineStr">
        <is>
          <t>Camille Distribution</t>
        </is>
      </c>
      <c r="E2" s="3" t="inlineStr">
        <is>
          <t>Paris - A1</t>
        </is>
      </c>
      <c r="F2" s="4" t="n">
        <v>30</v>
      </c>
      <c r="G2" s="4" t="n">
        <v>20</v>
      </c>
      <c r="H2" s="4" t="n">
        <v>10</v>
      </c>
      <c r="I2" s="5">
        <f>IF($A2="","",$F2+$G2-$H2)</f>
        <v/>
      </c>
      <c r="J2" s="4" t="n">
        <v>10</v>
      </c>
      <c r="K2" s="4" t="n">
        <v>20</v>
      </c>
      <c r="L2" s="6" t="n">
        <v>5.9</v>
      </c>
      <c r="M2" s="7">
        <f>IF($A2="","",$I2*$L2)</f>
        <v/>
      </c>
      <c r="N2" s="8" t="n">
        <v>0.2</v>
      </c>
      <c r="O2" s="7">
        <f>IF($A2="","",$L2*(1+$N2))</f>
        <v/>
      </c>
      <c r="P2" s="9">
        <f>IF($A2="","",IF($I2&lt;=$J2,"À réapprovisionner",IF($I2&lt;=$K2,"Stock faible","OK")))</f>
        <v/>
      </c>
      <c r="Q2" s="10" t="n">
        <v>46027</v>
      </c>
      <c r="R2" s="11" t="inlineStr">
        <is>
          <t>Stock pour imprimantes et photocopieurs.</t>
        </is>
      </c>
    </row>
    <row r="3" ht="22" customHeight="1">
      <c r="A3" s="2" t="inlineStr">
        <is>
          <t>STK-0002</t>
        </is>
      </c>
      <c r="B3" s="3" t="inlineStr">
        <is>
          <t>Cartouches d’encre noire</t>
        </is>
      </c>
      <c r="C3" s="3" t="inlineStr">
        <is>
          <t>Informatique</t>
        </is>
      </c>
      <c r="D3" s="3" t="inlineStr">
        <is>
          <t>Julien Pro</t>
        </is>
      </c>
      <c r="E3" s="3" t="inlineStr">
        <is>
          <t>Lyon - B2</t>
        </is>
      </c>
      <c r="F3" s="4" t="n">
        <v>10</v>
      </c>
      <c r="G3" s="4" t="n">
        <v>5</v>
      </c>
      <c r="H3" s="4" t="n">
        <v>8</v>
      </c>
      <c r="I3" s="12">
        <f>IF($A3="","",$F3+$G3-$H3)</f>
        <v/>
      </c>
      <c r="J3" s="4" t="n">
        <v>5</v>
      </c>
      <c r="K3" s="4" t="n">
        <v>10</v>
      </c>
      <c r="L3" s="6" t="n">
        <v>24.5</v>
      </c>
      <c r="M3" s="13">
        <f>IF($A3="","",$I3*$L3)</f>
        <v/>
      </c>
      <c r="N3" s="8" t="n">
        <v>0.2</v>
      </c>
      <c r="O3" s="13">
        <f>IF($A3="","",$L3*(1+$N3))</f>
        <v/>
      </c>
      <c r="P3" s="14">
        <f>IF($A3="","",IF($I3&lt;=$J3,"À réapprovisionner",IF($I3&lt;=$K3,"Stock faible","OK")))</f>
        <v/>
      </c>
      <c r="Q3" s="10" t="n">
        <v>46065</v>
      </c>
      <c r="R3" s="11" t="inlineStr">
        <is>
          <t>Compatible avec imprimante laser.</t>
        </is>
      </c>
    </row>
    <row r="4" ht="22" customHeight="1">
      <c r="A4" s="2" t="inlineStr">
        <is>
          <t>STK-0003</t>
        </is>
      </c>
      <c r="B4" s="3" t="inlineStr">
        <is>
          <t>Cartons d’expédition</t>
        </is>
      </c>
      <c r="C4" s="3" t="inlineStr">
        <is>
          <t>Emballage</t>
        </is>
      </c>
      <c r="D4" s="3" t="inlineStr">
        <is>
          <t>Chloé Emballage</t>
        </is>
      </c>
      <c r="E4" s="3" t="inlineStr">
        <is>
          <t>Nantes - C1</t>
        </is>
      </c>
      <c r="F4" s="4" t="n">
        <v>30</v>
      </c>
      <c r="G4" s="4" t="n">
        <v>20</v>
      </c>
      <c r="H4" s="4" t="n">
        <v>48</v>
      </c>
      <c r="I4" s="5">
        <f>IF($A4="","",$F4+$G4-$H4)</f>
        <v/>
      </c>
      <c r="J4" s="4" t="n">
        <v>5</v>
      </c>
      <c r="K4" s="4" t="n">
        <v>12</v>
      </c>
      <c r="L4" s="6" t="n">
        <v>1.85</v>
      </c>
      <c r="M4" s="7">
        <f>IF($A4="","",$I4*$L4)</f>
        <v/>
      </c>
      <c r="N4" s="8" t="n">
        <v>0.2</v>
      </c>
      <c r="O4" s="7">
        <f>IF($A4="","",$L4*(1+$N4))</f>
        <v/>
      </c>
      <c r="P4" s="9">
        <f>IF($A4="","",IF($I4&lt;=$J4,"À réapprovisionner",IF($I4&lt;=$K4,"Stock faible","OK")))</f>
        <v/>
      </c>
      <c r="Q4" s="10" t="n">
        <v>46099</v>
      </c>
      <c r="R4" s="11" t="inlineStr">
        <is>
          <t>Format moyen 30 x 20 x 15 cm.</t>
        </is>
      </c>
    </row>
    <row r="5" ht="22" customHeight="1">
      <c r="A5" s="2" t="inlineStr">
        <is>
          <t>STK-0004</t>
        </is>
      </c>
      <c r="B5" s="3" t="inlineStr">
        <is>
          <t>Câbles USB-C</t>
        </is>
      </c>
      <c r="C5" s="3" t="inlineStr">
        <is>
          <t>Informatique</t>
        </is>
      </c>
      <c r="D5" s="3" t="inlineStr">
        <is>
          <t>Thomas Connect</t>
        </is>
      </c>
      <c r="E5" s="3" t="inlineStr">
        <is>
          <t>Marseille - B1</t>
        </is>
      </c>
      <c r="F5" s="4" t="n">
        <v>15</v>
      </c>
      <c r="G5" s="4" t="n">
        <v>30</v>
      </c>
      <c r="H5" s="4" t="n">
        <v>20</v>
      </c>
      <c r="I5" s="12">
        <f>IF($A5="","",$F5+$G5-$H5)</f>
        <v/>
      </c>
      <c r="J5" s="4" t="n">
        <v>8</v>
      </c>
      <c r="K5" s="4" t="n">
        <v>15</v>
      </c>
      <c r="L5" s="6" t="n">
        <v>7.9</v>
      </c>
      <c r="M5" s="13">
        <f>IF($A5="","",$I5*$L5)</f>
        <v/>
      </c>
      <c r="N5" s="8" t="n">
        <v>0.2</v>
      </c>
      <c r="O5" s="13">
        <f>IF($A5="","",$L5*(1+$N5))</f>
        <v/>
      </c>
      <c r="P5" s="14">
        <f>IF($A5="","",IF($I5&lt;=$J5,"À réapprovisionner",IF($I5&lt;=$K5,"Stock faible","OK")))</f>
        <v/>
      </c>
      <c r="Q5" s="10" t="n">
        <v>46121</v>
      </c>
      <c r="R5" s="11" t="inlineStr">
        <is>
          <t>Longueur 1 mètre.</t>
        </is>
      </c>
    </row>
    <row r="6" ht="22" customHeight="1">
      <c r="A6" s="2" t="inlineStr">
        <is>
          <t>STK-0005</t>
        </is>
      </c>
      <c r="B6" s="3" t="inlineStr">
        <is>
          <t>Classeurs à levier</t>
        </is>
      </c>
      <c r="C6" s="3" t="inlineStr">
        <is>
          <t>Papeterie</t>
        </is>
      </c>
      <c r="D6" s="3" t="inlineStr">
        <is>
          <t>Léa Fournitures</t>
        </is>
      </c>
      <c r="E6" s="3" t="inlineStr">
        <is>
          <t>Bordeaux - A2</t>
        </is>
      </c>
      <c r="F6" s="4" t="n">
        <v>25</v>
      </c>
      <c r="G6" s="4" t="n">
        <v>0</v>
      </c>
      <c r="H6" s="4" t="n">
        <v>17</v>
      </c>
      <c r="I6" s="5">
        <f>IF($A6="","",$F6+$G6-$H6)</f>
        <v/>
      </c>
      <c r="J6" s="4" t="n">
        <v>5</v>
      </c>
      <c r="K6" s="4" t="n">
        <v>10</v>
      </c>
      <c r="L6" s="6" t="n">
        <v>3.6</v>
      </c>
      <c r="M6" s="7">
        <f>IF($A6="","",$I6*$L6)</f>
        <v/>
      </c>
      <c r="N6" s="8" t="n">
        <v>0.2</v>
      </c>
      <c r="O6" s="7">
        <f>IF($A6="","",$L6*(1+$N6))</f>
        <v/>
      </c>
      <c r="P6" s="9">
        <f>IF($A6="","",IF($I6&lt;=$J6,"À réapprovisionner",IF($I6&lt;=$K6,"Stock faible","OK")))</f>
        <v/>
      </c>
      <c r="Q6" s="10" t="n">
        <v>46163</v>
      </c>
      <c r="R6" s="11" t="inlineStr">
        <is>
          <t>Dos large, coloris assortis.</t>
        </is>
      </c>
    </row>
    <row r="7" ht="22" customHeight="1">
      <c r="A7" s="2" t="inlineStr">
        <is>
          <t>STK-0006</t>
        </is>
      </c>
      <c r="B7" s="3" t="inlineStr">
        <is>
          <t>Souris sans fil</t>
        </is>
      </c>
      <c r="C7" s="3" t="inlineStr">
        <is>
          <t>Informatique</t>
        </is>
      </c>
      <c r="D7" s="3" t="inlineStr">
        <is>
          <t>Nicolas Informatique</t>
        </is>
      </c>
      <c r="E7" s="3" t="inlineStr">
        <is>
          <t>Toulouse - C2</t>
        </is>
      </c>
      <c r="F7" s="4" t="n">
        <v>12</v>
      </c>
      <c r="G7" s="4" t="n">
        <v>5</v>
      </c>
      <c r="H7" s="4" t="n">
        <v>15</v>
      </c>
      <c r="I7" s="12">
        <f>IF($A7="","",$F7+$G7-$H7)</f>
        <v/>
      </c>
      <c r="J7" s="4" t="n">
        <v>3</v>
      </c>
      <c r="K7" s="4" t="n">
        <v>6</v>
      </c>
      <c r="L7" s="6" t="n">
        <v>18.9</v>
      </c>
      <c r="M7" s="13">
        <f>IF($A7="","",$I7*$L7)</f>
        <v/>
      </c>
      <c r="N7" s="8" t="n">
        <v>0.2</v>
      </c>
      <c r="O7" s="13">
        <f>IF($A7="","",$L7*(1+$N7))</f>
        <v/>
      </c>
      <c r="P7" s="14">
        <f>IF($A7="","",IF($I7&lt;=$J7,"À réapprovisionner",IF($I7&lt;=$K7,"Stock faible","OK")))</f>
        <v/>
      </c>
      <c r="Q7" s="10" t="n">
        <v>46188</v>
      </c>
      <c r="R7" s="11" t="inlineStr">
        <is>
          <t>Piles incluses.</t>
        </is>
      </c>
    </row>
    <row r="8" ht="22" customHeight="1">
      <c r="A8" s="2" t="inlineStr">
        <is>
          <t>STK-0007</t>
        </is>
      </c>
      <c r="B8" s="3" t="inlineStr">
        <is>
          <t>Produits nettoyants</t>
        </is>
      </c>
      <c r="C8" s="3" t="inlineStr">
        <is>
          <t>Entretien</t>
        </is>
      </c>
      <c r="D8" s="3" t="inlineStr">
        <is>
          <t>Manon Hygiène</t>
        </is>
      </c>
      <c r="E8" s="3" t="inlineStr">
        <is>
          <t>Lille - D1</t>
        </is>
      </c>
      <c r="F8" s="4" t="n">
        <v>20</v>
      </c>
      <c r="G8" s="4" t="n">
        <v>10</v>
      </c>
      <c r="H8" s="4" t="n">
        <v>12</v>
      </c>
      <c r="I8" s="5">
        <f>IF($A8="","",$F8+$G8-$H8)</f>
        <v/>
      </c>
      <c r="J8" s="4" t="n">
        <v>6</v>
      </c>
      <c r="K8" s="4" t="n">
        <v>10</v>
      </c>
      <c r="L8" s="6" t="n">
        <v>4.75</v>
      </c>
      <c r="M8" s="7">
        <f>IF($A8="","",$I8*$L8)</f>
        <v/>
      </c>
      <c r="N8" s="8" t="n">
        <v>0.1</v>
      </c>
      <c r="O8" s="7">
        <f>IF($A8="","",$L8*(1+$N8))</f>
        <v/>
      </c>
      <c r="P8" s="9">
        <f>IF($A8="","",IF($I8&lt;=$J8,"À réapprovisionner",IF($I8&lt;=$K8,"Stock faible","OK")))</f>
        <v/>
      </c>
      <c r="Q8" s="10" t="n">
        <v>46206</v>
      </c>
      <c r="R8" s="11" t="inlineStr">
        <is>
          <t>Flacons de 750 ml.</t>
        </is>
      </c>
    </row>
    <row r="9" ht="22" customHeight="1">
      <c r="A9" s="2" t="inlineStr">
        <is>
          <t>STK-0008</t>
        </is>
      </c>
      <c r="B9" s="3" t="inlineStr">
        <is>
          <t>Étiquettes adhésives</t>
        </is>
      </c>
      <c r="C9" s="3" t="inlineStr">
        <is>
          <t>Emballage</t>
        </is>
      </c>
      <c r="D9" s="3" t="inlineStr">
        <is>
          <t>Hugo Étiquettes</t>
        </is>
      </c>
      <c r="E9" s="3" t="inlineStr">
        <is>
          <t>Strasbourg - D2</t>
        </is>
      </c>
      <c r="F9" s="4" t="n">
        <v>40</v>
      </c>
      <c r="G9" s="4" t="n">
        <v>30</v>
      </c>
      <c r="H9" s="4" t="n">
        <v>60</v>
      </c>
      <c r="I9" s="12">
        <f>IF($A9="","",$F9+$G9-$H9)</f>
        <v/>
      </c>
      <c r="J9" s="4" t="n">
        <v>5</v>
      </c>
      <c r="K9" s="4" t="n">
        <v>15</v>
      </c>
      <c r="L9" s="6" t="n">
        <v>6.2</v>
      </c>
      <c r="M9" s="13">
        <f>IF($A9="","",$I9*$L9)</f>
        <v/>
      </c>
      <c r="N9" s="8" t="n">
        <v>0.2</v>
      </c>
      <c r="O9" s="13">
        <f>IF($A9="","",$L9*(1+$N9))</f>
        <v/>
      </c>
      <c r="P9" s="14">
        <f>IF($A9="","",IF($I9&lt;=$J9,"À réapprovisionner",IF($I9&lt;=$K9,"Stock faible","OK")))</f>
        <v/>
      </c>
      <c r="Q9" s="10" t="n">
        <v>46248</v>
      </c>
      <c r="R9" s="11" t="inlineStr">
        <is>
          <t>Planches A4 pour adressage.</t>
        </is>
      </c>
    </row>
    <row r="10" ht="22" customHeight="1">
      <c r="A10" s="2" t="inlineStr">
        <is>
          <t>STK-0009</t>
        </is>
      </c>
      <c r="B10" s="3" t="inlineStr">
        <is>
          <t>Fauteuil de bureau</t>
        </is>
      </c>
      <c r="C10" s="3" t="inlineStr">
        <is>
          <t>Mobilier</t>
        </is>
      </c>
      <c r="D10" s="3" t="inlineStr">
        <is>
          <t>Émilie Mobilier</t>
        </is>
      </c>
      <c r="E10" s="3" t="inlineStr">
        <is>
          <t>Rennes - E1</t>
        </is>
      </c>
      <c r="F10" s="4" t="n">
        <v>8</v>
      </c>
      <c r="G10" s="4" t="n">
        <v>0</v>
      </c>
      <c r="H10" s="4" t="n">
        <v>7</v>
      </c>
      <c r="I10" s="5">
        <f>IF($A10="","",$F10+$G10-$H10)</f>
        <v/>
      </c>
      <c r="J10" s="4" t="n">
        <v>2</v>
      </c>
      <c r="K10" s="4" t="n">
        <v>4</v>
      </c>
      <c r="L10" s="6" t="n">
        <v>189</v>
      </c>
      <c r="M10" s="7">
        <f>IF($A10="","",$I10*$L10)</f>
        <v/>
      </c>
      <c r="N10" s="8" t="n">
        <v>0.2</v>
      </c>
      <c r="O10" s="7">
        <f>IF($A10="","",$L10*(1+$N10))</f>
        <v/>
      </c>
      <c r="P10" s="9">
        <f>IF($A10="","",IF($I10&lt;=$J10,"À réapprovisionner",IF($I10&lt;=$K10,"Stock faible","OK")))</f>
        <v/>
      </c>
      <c r="Q10" s="10" t="n">
        <v>46267</v>
      </c>
      <c r="R10" s="11" t="inlineStr">
        <is>
          <t>Fauteuil ergonomique réglable.</t>
        </is>
      </c>
    </row>
    <row r="11" ht="22" customHeight="1">
      <c r="A11" s="2" t="inlineStr">
        <is>
          <t>STK-0010</t>
        </is>
      </c>
      <c r="B11" s="3" t="inlineStr">
        <is>
          <t>Disques SSD externes</t>
        </is>
      </c>
      <c r="C11" s="3" t="inlineStr">
        <is>
          <t>Informatique</t>
        </is>
      </c>
      <c r="D11" s="3" t="inlineStr">
        <is>
          <t>Lucas Stockage</t>
        </is>
      </c>
      <c r="E11" s="3" t="inlineStr">
        <is>
          <t>Grenoble - E2</t>
        </is>
      </c>
      <c r="F11" s="4" t="n">
        <v>10</v>
      </c>
      <c r="G11" s="4" t="n">
        <v>4</v>
      </c>
      <c r="H11" s="4" t="n">
        <v>8</v>
      </c>
      <c r="I11" s="12">
        <f>IF($A11="","",$F11+$G11-$H11)</f>
        <v/>
      </c>
      <c r="J11" s="4" t="n">
        <v>3</v>
      </c>
      <c r="K11" s="4" t="n">
        <v>7</v>
      </c>
      <c r="L11" s="6" t="n">
        <v>79.90000000000001</v>
      </c>
      <c r="M11" s="13">
        <f>IF($A11="","",$I11*$L11)</f>
        <v/>
      </c>
      <c r="N11" s="8" t="n">
        <v>0.2</v>
      </c>
      <c r="O11" s="13">
        <f>IF($A11="","",$L11*(1+$N11))</f>
        <v/>
      </c>
      <c r="P11" s="14">
        <f>IF($A11="","",IF($I11&lt;=$J11,"À réapprovisionner",IF($I11&lt;=$K11,"Stock faible","OK")))</f>
        <v/>
      </c>
      <c r="Q11" s="10" t="n">
        <v>46290</v>
      </c>
      <c r="R11" s="11" t="inlineStr">
        <is>
          <t>Capacité de 1 To.</t>
        </is>
      </c>
    </row>
    <row r="12" ht="22" customHeight="1">
      <c r="A12" s="2" t="n"/>
      <c r="B12" s="3" t="n"/>
      <c r="C12" s="3" t="n"/>
      <c r="D12" s="3" t="n"/>
      <c r="E12" s="3" t="n"/>
      <c r="F12" s="4" t="n"/>
      <c r="G12" s="4" t="n"/>
      <c r="H12" s="4" t="n"/>
      <c r="I12" s="5">
        <f>IF($A12="","",$F12+$G12-$H12)</f>
        <v/>
      </c>
      <c r="J12" s="4" t="n"/>
      <c r="K12" s="4" t="n"/>
      <c r="L12" s="6" t="n"/>
      <c r="M12" s="7">
        <f>IF($A12="","",$I12*$L12)</f>
        <v/>
      </c>
      <c r="N12" s="8" t="n"/>
      <c r="O12" s="7">
        <f>IF($A12="","",$L12*(1+$N12))</f>
        <v/>
      </c>
      <c r="P12" s="9">
        <f>IF($A12="","",IF($I12&lt;=$J12,"À réapprovisionner",IF($I12&lt;=$K12,"Stock faible","OK")))</f>
        <v/>
      </c>
      <c r="Q12" s="10" t="n"/>
      <c r="R12" s="11" t="n"/>
    </row>
    <row r="13" ht="22" customHeight="1">
      <c r="A13" s="2" t="n"/>
      <c r="B13" s="3" t="n"/>
      <c r="C13" s="3" t="n"/>
      <c r="D13" s="3" t="n"/>
      <c r="E13" s="3" t="n"/>
      <c r="F13" s="4" t="n"/>
      <c r="G13" s="4" t="n"/>
      <c r="H13" s="4" t="n"/>
      <c r="I13" s="12">
        <f>IF($A13="","",$F13+$G13-$H13)</f>
        <v/>
      </c>
      <c r="J13" s="4" t="n"/>
      <c r="K13" s="4" t="n"/>
      <c r="L13" s="6" t="n"/>
      <c r="M13" s="13">
        <f>IF($A13="","",$I13*$L13)</f>
        <v/>
      </c>
      <c r="N13" s="8" t="n"/>
      <c r="O13" s="13">
        <f>IF($A13="","",$L13*(1+$N13))</f>
        <v/>
      </c>
      <c r="P13" s="14">
        <f>IF($A13="","",IF($I13&lt;=$J13,"À réapprovisionner",IF($I13&lt;=$K13,"Stock faible","OK")))</f>
        <v/>
      </c>
      <c r="Q13" s="10" t="n"/>
      <c r="R13" s="11" t="n"/>
    </row>
    <row r="14" ht="22" customHeight="1">
      <c r="A14" s="2" t="n"/>
      <c r="B14" s="3" t="n"/>
      <c r="C14" s="3" t="n"/>
      <c r="D14" s="3" t="n"/>
      <c r="E14" s="3" t="n"/>
      <c r="F14" s="4" t="n"/>
      <c r="G14" s="4" t="n"/>
      <c r="H14" s="4" t="n"/>
      <c r="I14" s="5">
        <f>IF($A14="","",$F14+$G14-$H14)</f>
        <v/>
      </c>
      <c r="J14" s="4" t="n"/>
      <c r="K14" s="4" t="n"/>
      <c r="L14" s="6" t="n"/>
      <c r="M14" s="7">
        <f>IF($A14="","",$I14*$L14)</f>
        <v/>
      </c>
      <c r="N14" s="8" t="n"/>
      <c r="O14" s="7">
        <f>IF($A14="","",$L14*(1+$N14))</f>
        <v/>
      </c>
      <c r="P14" s="9">
        <f>IF($A14="","",IF($I14&lt;=$J14,"À réapprovisionner",IF($I14&lt;=$K14,"Stock faible","OK")))</f>
        <v/>
      </c>
      <c r="Q14" s="10" t="n"/>
      <c r="R14" s="11" t="n"/>
    </row>
    <row r="15" ht="22" customHeight="1">
      <c r="A15" s="2" t="n"/>
      <c r="B15" s="3" t="n"/>
      <c r="C15" s="3" t="n"/>
      <c r="D15" s="3" t="n"/>
      <c r="E15" s="3" t="n"/>
      <c r="F15" s="4" t="n"/>
      <c r="G15" s="4" t="n"/>
      <c r="H15" s="4" t="n"/>
      <c r="I15" s="12">
        <f>IF($A15="","",$F15+$G15-$H15)</f>
        <v/>
      </c>
      <c r="J15" s="4" t="n"/>
      <c r="K15" s="4" t="n"/>
      <c r="L15" s="6" t="n"/>
      <c r="M15" s="13">
        <f>IF($A15="","",$I15*$L15)</f>
        <v/>
      </c>
      <c r="N15" s="8" t="n"/>
      <c r="O15" s="13">
        <f>IF($A15="","",$L15*(1+$N15))</f>
        <v/>
      </c>
      <c r="P15" s="14">
        <f>IF($A15="","",IF($I15&lt;=$J15,"À réapprovisionner",IF($I15&lt;=$K15,"Stock faible","OK")))</f>
        <v/>
      </c>
      <c r="Q15" s="10" t="n"/>
      <c r="R15" s="11" t="n"/>
    </row>
    <row r="16" ht="22" customHeight="1">
      <c r="A16" s="2" t="n"/>
      <c r="B16" s="3" t="n"/>
      <c r="C16" s="3" t="n"/>
      <c r="D16" s="3" t="n"/>
      <c r="E16" s="3" t="n"/>
      <c r="F16" s="4" t="n"/>
      <c r="G16" s="4" t="n"/>
      <c r="H16" s="4" t="n"/>
      <c r="I16" s="5">
        <f>IF($A16="","",$F16+$G16-$H16)</f>
        <v/>
      </c>
      <c r="J16" s="4" t="n"/>
      <c r="K16" s="4" t="n"/>
      <c r="L16" s="6" t="n"/>
      <c r="M16" s="7">
        <f>IF($A16="","",$I16*$L16)</f>
        <v/>
      </c>
      <c r="N16" s="8" t="n"/>
      <c r="O16" s="7">
        <f>IF($A16="","",$L16*(1+$N16))</f>
        <v/>
      </c>
      <c r="P16" s="9">
        <f>IF($A16="","",IF($I16&lt;=$J16,"À réapprovisionner",IF($I16&lt;=$K16,"Stock faible","OK")))</f>
        <v/>
      </c>
      <c r="Q16" s="10" t="n"/>
      <c r="R16" s="11" t="n"/>
    </row>
    <row r="17" ht="22" customHeight="1">
      <c r="A17" s="2" t="n"/>
      <c r="B17" s="3" t="n"/>
      <c r="C17" s="3" t="n"/>
      <c r="D17" s="3" t="n"/>
      <c r="E17" s="3" t="n"/>
      <c r="F17" s="4" t="n"/>
      <c r="G17" s="4" t="n"/>
      <c r="H17" s="4" t="n"/>
      <c r="I17" s="12">
        <f>IF($A17="","",$F17+$G17-$H17)</f>
        <v/>
      </c>
      <c r="J17" s="4" t="n"/>
      <c r="K17" s="4" t="n"/>
      <c r="L17" s="6" t="n"/>
      <c r="M17" s="13">
        <f>IF($A17="","",$I17*$L17)</f>
        <v/>
      </c>
      <c r="N17" s="8" t="n"/>
      <c r="O17" s="13">
        <f>IF($A17="","",$L17*(1+$N17))</f>
        <v/>
      </c>
      <c r="P17" s="14">
        <f>IF($A17="","",IF($I17&lt;=$J17,"À réapprovisionner",IF($I17&lt;=$K17,"Stock faible","OK")))</f>
        <v/>
      </c>
      <c r="Q17" s="10" t="n"/>
      <c r="R17" s="11" t="n"/>
    </row>
    <row r="18" ht="22" customHeight="1">
      <c r="A18" s="2" t="n"/>
      <c r="B18" s="3" t="n"/>
      <c r="C18" s="3" t="n"/>
      <c r="D18" s="3" t="n"/>
      <c r="E18" s="3" t="n"/>
      <c r="F18" s="4" t="n"/>
      <c r="G18" s="4" t="n"/>
      <c r="H18" s="4" t="n"/>
      <c r="I18" s="5">
        <f>IF($A18="","",$F18+$G18-$H18)</f>
        <v/>
      </c>
      <c r="J18" s="4" t="n"/>
      <c r="K18" s="4" t="n"/>
      <c r="L18" s="6" t="n"/>
      <c r="M18" s="7">
        <f>IF($A18="","",$I18*$L18)</f>
        <v/>
      </c>
      <c r="N18" s="8" t="n"/>
      <c r="O18" s="7">
        <f>IF($A18="","",$L18*(1+$N18))</f>
        <v/>
      </c>
      <c r="P18" s="9">
        <f>IF($A18="","",IF($I18&lt;=$J18,"À réapprovisionner",IF($I18&lt;=$K18,"Stock faible","OK")))</f>
        <v/>
      </c>
      <c r="Q18" s="10" t="n"/>
      <c r="R18" s="11" t="n"/>
    </row>
    <row r="19" ht="22" customHeight="1">
      <c r="A19" s="2" t="n"/>
      <c r="B19" s="3" t="n"/>
      <c r="C19" s="3" t="n"/>
      <c r="D19" s="3" t="n"/>
      <c r="E19" s="3" t="n"/>
      <c r="F19" s="4" t="n"/>
      <c r="G19" s="4" t="n"/>
      <c r="H19" s="4" t="n"/>
      <c r="I19" s="12">
        <f>IF($A19="","",$F19+$G19-$H19)</f>
        <v/>
      </c>
      <c r="J19" s="4" t="n"/>
      <c r="K19" s="4" t="n"/>
      <c r="L19" s="6" t="n"/>
      <c r="M19" s="13">
        <f>IF($A19="","",$I19*$L19)</f>
        <v/>
      </c>
      <c r="N19" s="8" t="n"/>
      <c r="O19" s="13">
        <f>IF($A19="","",$L19*(1+$N19))</f>
        <v/>
      </c>
      <c r="P19" s="14">
        <f>IF($A19="","",IF($I19&lt;=$J19,"À réapprovisionner",IF($I19&lt;=$K19,"Stock faible","OK")))</f>
        <v/>
      </c>
      <c r="Q19" s="10" t="n"/>
      <c r="R19" s="11" t="n"/>
    </row>
    <row r="20" ht="22" customHeight="1">
      <c r="A20" s="2" t="n"/>
      <c r="B20" s="3" t="n"/>
      <c r="C20" s="3" t="n"/>
      <c r="D20" s="3" t="n"/>
      <c r="E20" s="3" t="n"/>
      <c r="F20" s="4" t="n"/>
      <c r="G20" s="4" t="n"/>
      <c r="H20" s="4" t="n"/>
      <c r="I20" s="5">
        <f>IF($A20="","",$F20+$G20-$H20)</f>
        <v/>
      </c>
      <c r="J20" s="4" t="n"/>
      <c r="K20" s="4" t="n"/>
      <c r="L20" s="6" t="n"/>
      <c r="M20" s="7">
        <f>IF($A20="","",$I20*$L20)</f>
        <v/>
      </c>
      <c r="N20" s="8" t="n"/>
      <c r="O20" s="7">
        <f>IF($A20="","",$L20*(1+$N20))</f>
        <v/>
      </c>
      <c r="P20" s="9">
        <f>IF($A20="","",IF($I20&lt;=$J20,"À réapprovisionner",IF($I20&lt;=$K20,"Stock faible","OK")))</f>
        <v/>
      </c>
      <c r="Q20" s="10" t="n"/>
      <c r="R20" s="11" t="n"/>
    </row>
    <row r="21" ht="22" customHeight="1">
      <c r="A21" s="2" t="n"/>
      <c r="B21" s="3" t="n"/>
      <c r="C21" s="3" t="n"/>
      <c r="D21" s="3" t="n"/>
      <c r="E21" s="3" t="n"/>
      <c r="F21" s="4" t="n"/>
      <c r="G21" s="4" t="n"/>
      <c r="H21" s="4" t="n"/>
      <c r="I21" s="12">
        <f>IF($A21="","",$F21+$G21-$H21)</f>
        <v/>
      </c>
      <c r="J21" s="4" t="n"/>
      <c r="K21" s="4" t="n"/>
      <c r="L21" s="6" t="n"/>
      <c r="M21" s="13">
        <f>IF($A21="","",$I21*$L21)</f>
        <v/>
      </c>
      <c r="N21" s="8" t="n"/>
      <c r="O21" s="13">
        <f>IF($A21="","",$L21*(1+$N21))</f>
        <v/>
      </c>
      <c r="P21" s="14">
        <f>IF($A21="","",IF($I21&lt;=$J21,"À réapprovisionner",IF($I21&lt;=$K21,"Stock faible","OK")))</f>
        <v/>
      </c>
      <c r="Q21" s="10" t="n"/>
      <c r="R21" s="11" t="n"/>
    </row>
    <row r="22" ht="22" customHeight="1">
      <c r="A22" s="2" t="n"/>
      <c r="B22" s="3" t="n"/>
      <c r="C22" s="3" t="n"/>
      <c r="D22" s="3" t="n"/>
      <c r="E22" s="3" t="n"/>
      <c r="F22" s="4" t="n"/>
      <c r="G22" s="4" t="n"/>
      <c r="H22" s="4" t="n"/>
      <c r="I22" s="5">
        <f>IF($A22="","",$F22+$G22-$H22)</f>
        <v/>
      </c>
      <c r="J22" s="4" t="n"/>
      <c r="K22" s="4" t="n"/>
      <c r="L22" s="6" t="n"/>
      <c r="M22" s="7">
        <f>IF($A22="","",$I22*$L22)</f>
        <v/>
      </c>
      <c r="N22" s="8" t="n"/>
      <c r="O22" s="7">
        <f>IF($A22="","",$L22*(1+$N22))</f>
        <v/>
      </c>
      <c r="P22" s="9">
        <f>IF($A22="","",IF($I22&lt;=$J22,"À réapprovisionner",IF($I22&lt;=$K22,"Stock faible","OK")))</f>
        <v/>
      </c>
      <c r="Q22" s="10" t="n"/>
      <c r="R22" s="11" t="n"/>
    </row>
    <row r="23" ht="22" customHeight="1">
      <c r="A23" s="2" t="n"/>
      <c r="B23" s="3" t="n"/>
      <c r="C23" s="3" t="n"/>
      <c r="D23" s="3" t="n"/>
      <c r="E23" s="3" t="n"/>
      <c r="F23" s="4" t="n"/>
      <c r="G23" s="4" t="n"/>
      <c r="H23" s="4" t="n"/>
      <c r="I23" s="12">
        <f>IF($A23="","",$F23+$G23-$H23)</f>
        <v/>
      </c>
      <c r="J23" s="4" t="n"/>
      <c r="K23" s="4" t="n"/>
      <c r="L23" s="6" t="n"/>
      <c r="M23" s="13">
        <f>IF($A23="","",$I23*$L23)</f>
        <v/>
      </c>
      <c r="N23" s="8" t="n"/>
      <c r="O23" s="13">
        <f>IF($A23="","",$L23*(1+$N23))</f>
        <v/>
      </c>
      <c r="P23" s="14">
        <f>IF($A23="","",IF($I23&lt;=$J23,"À réapprovisionner",IF($I23&lt;=$K23,"Stock faible","OK")))</f>
        <v/>
      </c>
      <c r="Q23" s="10" t="n"/>
      <c r="R23" s="11" t="n"/>
    </row>
    <row r="24" ht="22" customHeight="1">
      <c r="A24" s="2" t="n"/>
      <c r="B24" s="3" t="n"/>
      <c r="C24" s="3" t="n"/>
      <c r="D24" s="3" t="n"/>
      <c r="E24" s="3" t="n"/>
      <c r="F24" s="4" t="n"/>
      <c r="G24" s="4" t="n"/>
      <c r="H24" s="4" t="n"/>
      <c r="I24" s="5">
        <f>IF($A24="","",$F24+$G24-$H24)</f>
        <v/>
      </c>
      <c r="J24" s="4" t="n"/>
      <c r="K24" s="4" t="n"/>
      <c r="L24" s="6" t="n"/>
      <c r="M24" s="7">
        <f>IF($A24="","",$I24*$L24)</f>
        <v/>
      </c>
      <c r="N24" s="8" t="n"/>
      <c r="O24" s="7">
        <f>IF($A24="","",$L24*(1+$N24))</f>
        <v/>
      </c>
      <c r="P24" s="9">
        <f>IF($A24="","",IF($I24&lt;=$J24,"À réapprovisionner",IF($I24&lt;=$K24,"Stock faible","OK")))</f>
        <v/>
      </c>
      <c r="Q24" s="10" t="n"/>
      <c r="R24" s="11" t="n"/>
    </row>
    <row r="25" ht="22" customHeight="1">
      <c r="A25" s="2" t="n"/>
      <c r="B25" s="3" t="n"/>
      <c r="C25" s="3" t="n"/>
      <c r="D25" s="3" t="n"/>
      <c r="E25" s="3" t="n"/>
      <c r="F25" s="4" t="n"/>
      <c r="G25" s="4" t="n"/>
      <c r="H25" s="4" t="n"/>
      <c r="I25" s="12">
        <f>IF($A25="","",$F25+$G25-$H25)</f>
        <v/>
      </c>
      <c r="J25" s="4" t="n"/>
      <c r="K25" s="4" t="n"/>
      <c r="L25" s="6" t="n"/>
      <c r="M25" s="13">
        <f>IF($A25="","",$I25*$L25)</f>
        <v/>
      </c>
      <c r="N25" s="8" t="n"/>
      <c r="O25" s="13">
        <f>IF($A25="","",$L25*(1+$N25))</f>
        <v/>
      </c>
      <c r="P25" s="14">
        <f>IF($A25="","",IF($I25&lt;=$J25,"À réapprovisionner",IF($I25&lt;=$K25,"Stock faible","OK")))</f>
        <v/>
      </c>
      <c r="Q25" s="10" t="n"/>
      <c r="R25" s="11" t="n"/>
    </row>
    <row r="26" ht="22" customHeight="1">
      <c r="A26" s="2" t="n"/>
      <c r="B26" s="3" t="n"/>
      <c r="C26" s="3" t="n"/>
      <c r="D26" s="3" t="n"/>
      <c r="E26" s="3" t="n"/>
      <c r="F26" s="4" t="n"/>
      <c r="G26" s="4" t="n"/>
      <c r="H26" s="4" t="n"/>
      <c r="I26" s="5">
        <f>IF($A26="","",$F26+$G26-$H26)</f>
        <v/>
      </c>
      <c r="J26" s="4" t="n"/>
      <c r="K26" s="4" t="n"/>
      <c r="L26" s="6" t="n"/>
      <c r="M26" s="7">
        <f>IF($A26="","",$I26*$L26)</f>
        <v/>
      </c>
      <c r="N26" s="8" t="n"/>
      <c r="O26" s="7">
        <f>IF($A26="","",$L26*(1+$N26))</f>
        <v/>
      </c>
      <c r="P26" s="9">
        <f>IF($A26="","",IF($I26&lt;=$J26,"À réapprovisionner",IF($I26&lt;=$K26,"Stock faible","OK")))</f>
        <v/>
      </c>
      <c r="Q26" s="10" t="n"/>
      <c r="R26" s="11" t="n"/>
    </row>
    <row r="27" ht="22" customHeight="1">
      <c r="A27" s="2" t="n"/>
      <c r="B27" s="3" t="n"/>
      <c r="C27" s="3" t="n"/>
      <c r="D27" s="3" t="n"/>
      <c r="E27" s="3" t="n"/>
      <c r="F27" s="4" t="n"/>
      <c r="G27" s="4" t="n"/>
      <c r="H27" s="4" t="n"/>
      <c r="I27" s="12">
        <f>IF($A27="","",$F27+$G27-$H27)</f>
        <v/>
      </c>
      <c r="J27" s="4" t="n"/>
      <c r="K27" s="4" t="n"/>
      <c r="L27" s="6" t="n"/>
      <c r="M27" s="13">
        <f>IF($A27="","",$I27*$L27)</f>
        <v/>
      </c>
      <c r="N27" s="8" t="n"/>
      <c r="O27" s="13">
        <f>IF($A27="","",$L27*(1+$N27))</f>
        <v/>
      </c>
      <c r="P27" s="14">
        <f>IF($A27="","",IF($I27&lt;=$J27,"À réapprovisionner",IF($I27&lt;=$K27,"Stock faible","OK")))</f>
        <v/>
      </c>
      <c r="Q27" s="10" t="n"/>
      <c r="R27" s="11" t="n"/>
    </row>
    <row r="28" ht="22" customHeight="1">
      <c r="A28" s="2" t="n"/>
      <c r="B28" s="3" t="n"/>
      <c r="C28" s="3" t="n"/>
      <c r="D28" s="3" t="n"/>
      <c r="E28" s="3" t="n"/>
      <c r="F28" s="4" t="n"/>
      <c r="G28" s="4" t="n"/>
      <c r="H28" s="4" t="n"/>
      <c r="I28" s="5">
        <f>IF($A28="","",$F28+$G28-$H28)</f>
        <v/>
      </c>
      <c r="J28" s="4" t="n"/>
      <c r="K28" s="4" t="n"/>
      <c r="L28" s="6" t="n"/>
      <c r="M28" s="7">
        <f>IF($A28="","",$I28*$L28)</f>
        <v/>
      </c>
      <c r="N28" s="8" t="n"/>
      <c r="O28" s="7">
        <f>IF($A28="","",$L28*(1+$N28))</f>
        <v/>
      </c>
      <c r="P28" s="9">
        <f>IF($A28="","",IF($I28&lt;=$J28,"À réapprovisionner",IF($I28&lt;=$K28,"Stock faible","OK")))</f>
        <v/>
      </c>
      <c r="Q28" s="10" t="n"/>
      <c r="R28" s="11" t="n"/>
    </row>
    <row r="29" ht="22" customHeight="1">
      <c r="A29" s="2" t="n"/>
      <c r="B29" s="3" t="n"/>
      <c r="C29" s="3" t="n"/>
      <c r="D29" s="3" t="n"/>
      <c r="E29" s="3" t="n"/>
      <c r="F29" s="4" t="n"/>
      <c r="G29" s="4" t="n"/>
      <c r="H29" s="4" t="n"/>
      <c r="I29" s="12">
        <f>IF($A29="","",$F29+$G29-$H29)</f>
        <v/>
      </c>
      <c r="J29" s="4" t="n"/>
      <c r="K29" s="4" t="n"/>
      <c r="L29" s="6" t="n"/>
      <c r="M29" s="13">
        <f>IF($A29="","",$I29*$L29)</f>
        <v/>
      </c>
      <c r="N29" s="8" t="n"/>
      <c r="O29" s="13">
        <f>IF($A29="","",$L29*(1+$N29))</f>
        <v/>
      </c>
      <c r="P29" s="14">
        <f>IF($A29="","",IF($I29&lt;=$J29,"À réapprovisionner",IF($I29&lt;=$K29,"Stock faible","OK")))</f>
        <v/>
      </c>
      <c r="Q29" s="10" t="n"/>
      <c r="R29" s="11" t="n"/>
    </row>
    <row r="30" ht="22" customHeight="1">
      <c r="A30" s="2" t="n"/>
      <c r="B30" s="3" t="n"/>
      <c r="C30" s="3" t="n"/>
      <c r="D30" s="3" t="n"/>
      <c r="E30" s="3" t="n"/>
      <c r="F30" s="4" t="n"/>
      <c r="G30" s="4" t="n"/>
      <c r="H30" s="4" t="n"/>
      <c r="I30" s="5">
        <f>IF($A30="","",$F30+$G30-$H30)</f>
        <v/>
      </c>
      <c r="J30" s="4" t="n"/>
      <c r="K30" s="4" t="n"/>
      <c r="L30" s="6" t="n"/>
      <c r="M30" s="7">
        <f>IF($A30="","",$I30*$L30)</f>
        <v/>
      </c>
      <c r="N30" s="8" t="n"/>
      <c r="O30" s="7">
        <f>IF($A30="","",$L30*(1+$N30))</f>
        <v/>
      </c>
      <c r="P30" s="9">
        <f>IF($A30="","",IF($I30&lt;=$J30,"À réapprovisionner",IF($I30&lt;=$K30,"Stock faible","OK")))</f>
        <v/>
      </c>
      <c r="Q30" s="10" t="n"/>
      <c r="R30" s="11" t="n"/>
    </row>
    <row r="31" ht="22" customHeight="1">
      <c r="A31" s="2" t="n"/>
      <c r="B31" s="3" t="n"/>
      <c r="C31" s="3" t="n"/>
      <c r="D31" s="3" t="n"/>
      <c r="E31" s="3" t="n"/>
      <c r="F31" s="4" t="n"/>
      <c r="G31" s="4" t="n"/>
      <c r="H31" s="4" t="n"/>
      <c r="I31" s="12">
        <f>IF($A31="","",$F31+$G31-$H31)</f>
        <v/>
      </c>
      <c r="J31" s="4" t="n"/>
      <c r="K31" s="4" t="n"/>
      <c r="L31" s="6" t="n"/>
      <c r="M31" s="13">
        <f>IF($A31="","",$I31*$L31)</f>
        <v/>
      </c>
      <c r="N31" s="8" t="n"/>
      <c r="O31" s="13">
        <f>IF($A31="","",$L31*(1+$N31))</f>
        <v/>
      </c>
      <c r="P31" s="14">
        <f>IF($A31="","",IF($I31&lt;=$J31,"À réapprovisionner",IF($I31&lt;=$K31,"Stock faible","OK")))</f>
        <v/>
      </c>
      <c r="Q31" s="10" t="n"/>
      <c r="R31" s="11" t="n"/>
    </row>
    <row r="32" ht="22" customHeight="1">
      <c r="A32" s="2" t="n"/>
      <c r="B32" s="3" t="n"/>
      <c r="C32" s="3" t="n"/>
      <c r="D32" s="3" t="n"/>
      <c r="E32" s="3" t="n"/>
      <c r="F32" s="4" t="n"/>
      <c r="G32" s="4" t="n"/>
      <c r="H32" s="4" t="n"/>
      <c r="I32" s="5">
        <f>IF($A32="","",$F32+$G32-$H32)</f>
        <v/>
      </c>
      <c r="J32" s="4" t="n"/>
      <c r="K32" s="4" t="n"/>
      <c r="L32" s="6" t="n"/>
      <c r="M32" s="7">
        <f>IF($A32="","",$I32*$L32)</f>
        <v/>
      </c>
      <c r="N32" s="8" t="n"/>
      <c r="O32" s="7">
        <f>IF($A32="","",$L32*(1+$N32))</f>
        <v/>
      </c>
      <c r="P32" s="9">
        <f>IF($A32="","",IF($I32&lt;=$J32,"À réapprovisionner",IF($I32&lt;=$K32,"Stock faible","OK")))</f>
        <v/>
      </c>
      <c r="Q32" s="10" t="n"/>
      <c r="R32" s="11" t="n"/>
    </row>
    <row r="33" ht="22" customHeight="1">
      <c r="A33" s="2" t="n"/>
      <c r="B33" s="3" t="n"/>
      <c r="C33" s="3" t="n"/>
      <c r="D33" s="3" t="n"/>
      <c r="E33" s="3" t="n"/>
      <c r="F33" s="4" t="n"/>
      <c r="G33" s="4" t="n"/>
      <c r="H33" s="4" t="n"/>
      <c r="I33" s="12">
        <f>IF($A33="","",$F33+$G33-$H33)</f>
        <v/>
      </c>
      <c r="J33" s="4" t="n"/>
      <c r="K33" s="4" t="n"/>
      <c r="L33" s="6" t="n"/>
      <c r="M33" s="13">
        <f>IF($A33="","",$I33*$L33)</f>
        <v/>
      </c>
      <c r="N33" s="8" t="n"/>
      <c r="O33" s="13">
        <f>IF($A33="","",$L33*(1+$N33))</f>
        <v/>
      </c>
      <c r="P33" s="14">
        <f>IF($A33="","",IF($I33&lt;=$J33,"À réapprovisionner",IF($I33&lt;=$K33,"Stock faible","OK")))</f>
        <v/>
      </c>
      <c r="Q33" s="10" t="n"/>
      <c r="R33" s="11" t="n"/>
    </row>
    <row r="34" ht="22" customHeight="1">
      <c r="A34" s="2" t="n"/>
      <c r="B34" s="3" t="n"/>
      <c r="C34" s="3" t="n"/>
      <c r="D34" s="3" t="n"/>
      <c r="E34" s="3" t="n"/>
      <c r="F34" s="4" t="n"/>
      <c r="G34" s="4" t="n"/>
      <c r="H34" s="4" t="n"/>
      <c r="I34" s="5">
        <f>IF($A34="","",$F34+$G34-$H34)</f>
        <v/>
      </c>
      <c r="J34" s="4" t="n"/>
      <c r="K34" s="4" t="n"/>
      <c r="L34" s="6" t="n"/>
      <c r="M34" s="7">
        <f>IF($A34="","",$I34*$L34)</f>
        <v/>
      </c>
      <c r="N34" s="8" t="n"/>
      <c r="O34" s="7">
        <f>IF($A34="","",$L34*(1+$N34))</f>
        <v/>
      </c>
      <c r="P34" s="9">
        <f>IF($A34="","",IF($I34&lt;=$J34,"À réapprovisionner",IF($I34&lt;=$K34,"Stock faible","OK")))</f>
        <v/>
      </c>
      <c r="Q34" s="10" t="n"/>
      <c r="R34" s="11" t="n"/>
    </row>
    <row r="35" ht="22" customHeight="1">
      <c r="A35" s="2" t="n"/>
      <c r="B35" s="3" t="n"/>
      <c r="C35" s="3" t="n"/>
      <c r="D35" s="3" t="n"/>
      <c r="E35" s="3" t="n"/>
      <c r="F35" s="4" t="n"/>
      <c r="G35" s="4" t="n"/>
      <c r="H35" s="4" t="n"/>
      <c r="I35" s="12">
        <f>IF($A35="","",$F35+$G35-$H35)</f>
        <v/>
      </c>
      <c r="J35" s="4" t="n"/>
      <c r="K35" s="4" t="n"/>
      <c r="L35" s="6" t="n"/>
      <c r="M35" s="13">
        <f>IF($A35="","",$I35*$L35)</f>
        <v/>
      </c>
      <c r="N35" s="8" t="n"/>
      <c r="O35" s="13">
        <f>IF($A35="","",$L35*(1+$N35))</f>
        <v/>
      </c>
      <c r="P35" s="14">
        <f>IF($A35="","",IF($I35&lt;=$J35,"À réapprovisionner",IF($I35&lt;=$K35,"Stock faible","OK")))</f>
        <v/>
      </c>
      <c r="Q35" s="10" t="n"/>
      <c r="R35" s="11" t="n"/>
    </row>
    <row r="36" ht="22" customHeight="1">
      <c r="A36" s="2" t="n"/>
      <c r="B36" s="3" t="n"/>
      <c r="C36" s="3" t="n"/>
      <c r="D36" s="3" t="n"/>
      <c r="E36" s="3" t="n"/>
      <c r="F36" s="4" t="n"/>
      <c r="G36" s="4" t="n"/>
      <c r="H36" s="4" t="n"/>
      <c r="I36" s="5">
        <f>IF($A36="","",$F36+$G36-$H36)</f>
        <v/>
      </c>
      <c r="J36" s="4" t="n"/>
      <c r="K36" s="4" t="n"/>
      <c r="L36" s="6" t="n"/>
      <c r="M36" s="7">
        <f>IF($A36="","",$I36*$L36)</f>
        <v/>
      </c>
      <c r="N36" s="8" t="n"/>
      <c r="O36" s="7">
        <f>IF($A36="","",$L36*(1+$N36))</f>
        <v/>
      </c>
      <c r="P36" s="9">
        <f>IF($A36="","",IF($I36&lt;=$J36,"À réapprovisionner",IF($I36&lt;=$K36,"Stock faible","OK")))</f>
        <v/>
      </c>
      <c r="Q36" s="10" t="n"/>
      <c r="R36" s="11" t="n"/>
    </row>
    <row r="37" ht="22" customHeight="1">
      <c r="A37" s="2" t="n"/>
      <c r="B37" s="3" t="n"/>
      <c r="C37" s="3" t="n"/>
      <c r="D37" s="3" t="n"/>
      <c r="E37" s="3" t="n"/>
      <c r="F37" s="4" t="n"/>
      <c r="G37" s="4" t="n"/>
      <c r="H37" s="4" t="n"/>
      <c r="I37" s="12">
        <f>IF($A37="","",$F37+$G37-$H37)</f>
        <v/>
      </c>
      <c r="J37" s="4" t="n"/>
      <c r="K37" s="4" t="n"/>
      <c r="L37" s="6" t="n"/>
      <c r="M37" s="13">
        <f>IF($A37="","",$I37*$L37)</f>
        <v/>
      </c>
      <c r="N37" s="8" t="n"/>
      <c r="O37" s="13">
        <f>IF($A37="","",$L37*(1+$N37))</f>
        <v/>
      </c>
      <c r="P37" s="14">
        <f>IF($A37="","",IF($I37&lt;=$J37,"À réapprovisionner",IF($I37&lt;=$K37,"Stock faible","OK")))</f>
        <v/>
      </c>
      <c r="Q37" s="10" t="n"/>
      <c r="R37" s="11" t="n"/>
    </row>
    <row r="38" ht="22" customHeight="1">
      <c r="A38" s="2" t="n"/>
      <c r="B38" s="3" t="n"/>
      <c r="C38" s="3" t="n"/>
      <c r="D38" s="3" t="n"/>
      <c r="E38" s="3" t="n"/>
      <c r="F38" s="4" t="n"/>
      <c r="G38" s="4" t="n"/>
      <c r="H38" s="4" t="n"/>
      <c r="I38" s="5">
        <f>IF($A38="","",$F38+$G38-$H38)</f>
        <v/>
      </c>
      <c r="J38" s="4" t="n"/>
      <c r="K38" s="4" t="n"/>
      <c r="L38" s="6" t="n"/>
      <c r="M38" s="7">
        <f>IF($A38="","",$I38*$L38)</f>
        <v/>
      </c>
      <c r="N38" s="8" t="n"/>
      <c r="O38" s="7">
        <f>IF($A38="","",$L38*(1+$N38))</f>
        <v/>
      </c>
      <c r="P38" s="9">
        <f>IF($A38="","",IF($I38&lt;=$J38,"À réapprovisionner",IF($I38&lt;=$K38,"Stock faible","OK")))</f>
        <v/>
      </c>
      <c r="Q38" s="10" t="n"/>
      <c r="R38" s="11" t="n"/>
    </row>
    <row r="39" ht="22" customHeight="1">
      <c r="A39" s="2" t="n"/>
      <c r="B39" s="3" t="n"/>
      <c r="C39" s="3" t="n"/>
      <c r="D39" s="3" t="n"/>
      <c r="E39" s="3" t="n"/>
      <c r="F39" s="4" t="n"/>
      <c r="G39" s="4" t="n"/>
      <c r="H39" s="4" t="n"/>
      <c r="I39" s="12">
        <f>IF($A39="","",$F39+$G39-$H39)</f>
        <v/>
      </c>
      <c r="J39" s="4" t="n"/>
      <c r="K39" s="4" t="n"/>
      <c r="L39" s="6" t="n"/>
      <c r="M39" s="13">
        <f>IF($A39="","",$I39*$L39)</f>
        <v/>
      </c>
      <c r="N39" s="8" t="n"/>
      <c r="O39" s="13">
        <f>IF($A39="","",$L39*(1+$N39))</f>
        <v/>
      </c>
      <c r="P39" s="14">
        <f>IF($A39="","",IF($I39&lt;=$J39,"À réapprovisionner",IF($I39&lt;=$K39,"Stock faible","OK")))</f>
        <v/>
      </c>
      <c r="Q39" s="10" t="n"/>
      <c r="R39" s="11" t="n"/>
    </row>
    <row r="40" ht="22" customHeight="1">
      <c r="A40" s="2" t="n"/>
      <c r="B40" s="3" t="n"/>
      <c r="C40" s="3" t="n"/>
      <c r="D40" s="3" t="n"/>
      <c r="E40" s="3" t="n"/>
      <c r="F40" s="4" t="n"/>
      <c r="G40" s="4" t="n"/>
      <c r="H40" s="4" t="n"/>
      <c r="I40" s="5">
        <f>IF($A40="","",$F40+$G40-$H40)</f>
        <v/>
      </c>
      <c r="J40" s="4" t="n"/>
      <c r="K40" s="4" t="n"/>
      <c r="L40" s="6" t="n"/>
      <c r="M40" s="7">
        <f>IF($A40="","",$I40*$L40)</f>
        <v/>
      </c>
      <c r="N40" s="8" t="n"/>
      <c r="O40" s="7">
        <f>IF($A40="","",$L40*(1+$N40))</f>
        <v/>
      </c>
      <c r="P40" s="9">
        <f>IF($A40="","",IF($I40&lt;=$J40,"À réapprovisionner",IF($I40&lt;=$K40,"Stock faible","OK")))</f>
        <v/>
      </c>
      <c r="Q40" s="10" t="n"/>
      <c r="R40" s="11" t="n"/>
    </row>
    <row r="41" ht="22" customHeight="1">
      <c r="A41" s="2" t="n"/>
      <c r="B41" s="3" t="n"/>
      <c r="C41" s="3" t="n"/>
      <c r="D41" s="3" t="n"/>
      <c r="E41" s="3" t="n"/>
      <c r="F41" s="4" t="n"/>
      <c r="G41" s="4" t="n"/>
      <c r="H41" s="4" t="n"/>
      <c r="I41" s="12">
        <f>IF($A41="","",$F41+$G41-$H41)</f>
        <v/>
      </c>
      <c r="J41" s="4" t="n"/>
      <c r="K41" s="4" t="n"/>
      <c r="L41" s="6" t="n"/>
      <c r="M41" s="13">
        <f>IF($A41="","",$I41*$L41)</f>
        <v/>
      </c>
      <c r="N41" s="8" t="n"/>
      <c r="O41" s="13">
        <f>IF($A41="","",$L41*(1+$N41))</f>
        <v/>
      </c>
      <c r="P41" s="14">
        <f>IF($A41="","",IF($I41&lt;=$J41,"À réapprovisionner",IF($I41&lt;=$K41,"Stock faible","OK")))</f>
        <v/>
      </c>
      <c r="Q41" s="10" t="n"/>
      <c r="R41" s="11" t="n"/>
    </row>
    <row r="42" ht="22" customHeight="1">
      <c r="A42" s="2" t="n"/>
      <c r="B42" s="3" t="n"/>
      <c r="C42" s="3" t="n"/>
      <c r="D42" s="3" t="n"/>
      <c r="E42" s="3" t="n"/>
      <c r="F42" s="4" t="n"/>
      <c r="G42" s="4" t="n"/>
      <c r="H42" s="4" t="n"/>
      <c r="I42" s="5">
        <f>IF($A42="","",$F42+$G42-$H42)</f>
        <v/>
      </c>
      <c r="J42" s="4" t="n"/>
      <c r="K42" s="4" t="n"/>
      <c r="L42" s="6" t="n"/>
      <c r="M42" s="7">
        <f>IF($A42="","",$I42*$L42)</f>
        <v/>
      </c>
      <c r="N42" s="8" t="n"/>
      <c r="O42" s="7">
        <f>IF($A42="","",$L42*(1+$N42))</f>
        <v/>
      </c>
      <c r="P42" s="9">
        <f>IF($A42="","",IF($I42&lt;=$J42,"À réapprovisionner",IF($I42&lt;=$K42,"Stock faible","OK")))</f>
        <v/>
      </c>
      <c r="Q42" s="10" t="n"/>
      <c r="R42" s="11" t="n"/>
    </row>
    <row r="43" ht="22" customHeight="1">
      <c r="A43" s="2" t="n"/>
      <c r="B43" s="3" t="n"/>
      <c r="C43" s="3" t="n"/>
      <c r="D43" s="3" t="n"/>
      <c r="E43" s="3" t="n"/>
      <c r="F43" s="4" t="n"/>
      <c r="G43" s="4" t="n"/>
      <c r="H43" s="4" t="n"/>
      <c r="I43" s="12">
        <f>IF($A43="","",$F43+$G43-$H43)</f>
        <v/>
      </c>
      <c r="J43" s="4" t="n"/>
      <c r="K43" s="4" t="n"/>
      <c r="L43" s="6" t="n"/>
      <c r="M43" s="13">
        <f>IF($A43="","",$I43*$L43)</f>
        <v/>
      </c>
      <c r="N43" s="8" t="n"/>
      <c r="O43" s="13">
        <f>IF($A43="","",$L43*(1+$N43))</f>
        <v/>
      </c>
      <c r="P43" s="14">
        <f>IF($A43="","",IF($I43&lt;=$J43,"À réapprovisionner",IF($I43&lt;=$K43,"Stock faible","OK")))</f>
        <v/>
      </c>
      <c r="Q43" s="10" t="n"/>
      <c r="R43" s="11" t="n"/>
    </row>
    <row r="44" ht="22" customHeight="1">
      <c r="A44" s="2" t="n"/>
      <c r="B44" s="3" t="n"/>
      <c r="C44" s="3" t="n"/>
      <c r="D44" s="3" t="n"/>
      <c r="E44" s="3" t="n"/>
      <c r="F44" s="4" t="n"/>
      <c r="G44" s="4" t="n"/>
      <c r="H44" s="4" t="n"/>
      <c r="I44" s="5">
        <f>IF($A44="","",$F44+$G44-$H44)</f>
        <v/>
      </c>
      <c r="J44" s="4" t="n"/>
      <c r="K44" s="4" t="n"/>
      <c r="L44" s="6" t="n"/>
      <c r="M44" s="7">
        <f>IF($A44="","",$I44*$L44)</f>
        <v/>
      </c>
      <c r="N44" s="8" t="n"/>
      <c r="O44" s="7">
        <f>IF($A44="","",$L44*(1+$N44))</f>
        <v/>
      </c>
      <c r="P44" s="9">
        <f>IF($A44="","",IF($I44&lt;=$J44,"À réapprovisionner",IF($I44&lt;=$K44,"Stock faible","OK")))</f>
        <v/>
      </c>
      <c r="Q44" s="10" t="n"/>
      <c r="R44" s="11" t="n"/>
    </row>
    <row r="45" ht="22" customHeight="1">
      <c r="A45" s="2" t="n"/>
      <c r="B45" s="3" t="n"/>
      <c r="C45" s="3" t="n"/>
      <c r="D45" s="3" t="n"/>
      <c r="E45" s="3" t="n"/>
      <c r="F45" s="4" t="n"/>
      <c r="G45" s="4" t="n"/>
      <c r="H45" s="4" t="n"/>
      <c r="I45" s="12">
        <f>IF($A45="","",$F45+$G45-$H45)</f>
        <v/>
      </c>
      <c r="J45" s="4" t="n"/>
      <c r="K45" s="4" t="n"/>
      <c r="L45" s="6" t="n"/>
      <c r="M45" s="13">
        <f>IF($A45="","",$I45*$L45)</f>
        <v/>
      </c>
      <c r="N45" s="8" t="n"/>
      <c r="O45" s="13">
        <f>IF($A45="","",$L45*(1+$N45))</f>
        <v/>
      </c>
      <c r="P45" s="14">
        <f>IF($A45="","",IF($I45&lt;=$J45,"À réapprovisionner",IF($I45&lt;=$K45,"Stock faible","OK")))</f>
        <v/>
      </c>
      <c r="Q45" s="10" t="n"/>
      <c r="R45" s="11" t="n"/>
    </row>
    <row r="46" ht="22" customHeight="1">
      <c r="A46" s="2" t="n"/>
      <c r="B46" s="3" t="n"/>
      <c r="C46" s="3" t="n"/>
      <c r="D46" s="3" t="n"/>
      <c r="E46" s="3" t="n"/>
      <c r="F46" s="4" t="n"/>
      <c r="G46" s="4" t="n"/>
      <c r="H46" s="4" t="n"/>
      <c r="I46" s="5">
        <f>IF($A46="","",$F46+$G46-$H46)</f>
        <v/>
      </c>
      <c r="J46" s="4" t="n"/>
      <c r="K46" s="4" t="n"/>
      <c r="L46" s="6" t="n"/>
      <c r="M46" s="7">
        <f>IF($A46="","",$I46*$L46)</f>
        <v/>
      </c>
      <c r="N46" s="8" t="n"/>
      <c r="O46" s="7">
        <f>IF($A46="","",$L46*(1+$N46))</f>
        <v/>
      </c>
      <c r="P46" s="9">
        <f>IF($A46="","",IF($I46&lt;=$J46,"À réapprovisionner",IF($I46&lt;=$K46,"Stock faible","OK")))</f>
        <v/>
      </c>
      <c r="Q46" s="10" t="n"/>
      <c r="R46" s="11" t="n"/>
    </row>
    <row r="47" ht="22" customHeight="1">
      <c r="A47" s="2" t="n"/>
      <c r="B47" s="3" t="n"/>
      <c r="C47" s="3" t="n"/>
      <c r="D47" s="3" t="n"/>
      <c r="E47" s="3" t="n"/>
      <c r="F47" s="4" t="n"/>
      <c r="G47" s="4" t="n"/>
      <c r="H47" s="4" t="n"/>
      <c r="I47" s="12">
        <f>IF($A47="","",$F47+$G47-$H47)</f>
        <v/>
      </c>
      <c r="J47" s="4" t="n"/>
      <c r="K47" s="4" t="n"/>
      <c r="L47" s="6" t="n"/>
      <c r="M47" s="13">
        <f>IF($A47="","",$I47*$L47)</f>
        <v/>
      </c>
      <c r="N47" s="8" t="n"/>
      <c r="O47" s="13">
        <f>IF($A47="","",$L47*(1+$N47))</f>
        <v/>
      </c>
      <c r="P47" s="14">
        <f>IF($A47="","",IF($I47&lt;=$J47,"À réapprovisionner",IF($I47&lt;=$K47,"Stock faible","OK")))</f>
        <v/>
      </c>
      <c r="Q47" s="10" t="n"/>
      <c r="R47" s="11" t="n"/>
    </row>
    <row r="48" ht="22" customHeight="1">
      <c r="A48" s="2" t="n"/>
      <c r="B48" s="3" t="n"/>
      <c r="C48" s="3" t="n"/>
      <c r="D48" s="3" t="n"/>
      <c r="E48" s="3" t="n"/>
      <c r="F48" s="4" t="n"/>
      <c r="G48" s="4" t="n"/>
      <c r="H48" s="4" t="n"/>
      <c r="I48" s="5">
        <f>IF($A48="","",$F48+$G48-$H48)</f>
        <v/>
      </c>
      <c r="J48" s="4" t="n"/>
      <c r="K48" s="4" t="n"/>
      <c r="L48" s="6" t="n"/>
      <c r="M48" s="7">
        <f>IF($A48="","",$I48*$L48)</f>
        <v/>
      </c>
      <c r="N48" s="8" t="n"/>
      <c r="O48" s="7">
        <f>IF($A48="","",$L48*(1+$N48))</f>
        <v/>
      </c>
      <c r="P48" s="9">
        <f>IF($A48="","",IF($I48&lt;=$J48,"À réapprovisionner",IF($I48&lt;=$K48,"Stock faible","OK")))</f>
        <v/>
      </c>
      <c r="Q48" s="10" t="n"/>
      <c r="R48" s="11" t="n"/>
    </row>
    <row r="49" ht="22" customHeight="1">
      <c r="A49" s="2" t="n"/>
      <c r="B49" s="3" t="n"/>
      <c r="C49" s="3" t="n"/>
      <c r="D49" s="3" t="n"/>
      <c r="E49" s="3" t="n"/>
      <c r="F49" s="4" t="n"/>
      <c r="G49" s="4" t="n"/>
      <c r="H49" s="4" t="n"/>
      <c r="I49" s="12">
        <f>IF($A49="","",$F49+$G49-$H49)</f>
        <v/>
      </c>
      <c r="J49" s="4" t="n"/>
      <c r="K49" s="4" t="n"/>
      <c r="L49" s="6" t="n"/>
      <c r="M49" s="13">
        <f>IF($A49="","",$I49*$L49)</f>
        <v/>
      </c>
      <c r="N49" s="8" t="n"/>
      <c r="O49" s="13">
        <f>IF($A49="","",$L49*(1+$N49))</f>
        <v/>
      </c>
      <c r="P49" s="14">
        <f>IF($A49="","",IF($I49&lt;=$J49,"À réapprovisionner",IF($I49&lt;=$K49,"Stock faible","OK")))</f>
        <v/>
      </c>
      <c r="Q49" s="10" t="n"/>
      <c r="R49" s="11" t="n"/>
    </row>
    <row r="50" ht="22" customHeight="1">
      <c r="A50" s="2" t="n"/>
      <c r="B50" s="3" t="n"/>
      <c r="C50" s="3" t="n"/>
      <c r="D50" s="3" t="n"/>
      <c r="E50" s="3" t="n"/>
      <c r="F50" s="4" t="n"/>
      <c r="G50" s="4" t="n"/>
      <c r="H50" s="4" t="n"/>
      <c r="I50" s="5">
        <f>IF($A50="","",$F50+$G50-$H50)</f>
        <v/>
      </c>
      <c r="J50" s="4" t="n"/>
      <c r="K50" s="4" t="n"/>
      <c r="L50" s="6" t="n"/>
      <c r="M50" s="7">
        <f>IF($A50="","",$I50*$L50)</f>
        <v/>
      </c>
      <c r="N50" s="8" t="n"/>
      <c r="O50" s="7">
        <f>IF($A50="","",$L50*(1+$N50))</f>
        <v/>
      </c>
      <c r="P50" s="9">
        <f>IF($A50="","",IF($I50&lt;=$J50,"À réapprovisionner",IF($I50&lt;=$K50,"Stock faible","OK")))</f>
        <v/>
      </c>
      <c r="Q50" s="10" t="n"/>
      <c r="R50" s="11" t="n"/>
    </row>
    <row r="51" ht="22" customHeight="1">
      <c r="A51" s="2" t="n"/>
      <c r="B51" s="3" t="n"/>
      <c r="C51" s="3" t="n"/>
      <c r="D51" s="3" t="n"/>
      <c r="E51" s="3" t="n"/>
      <c r="F51" s="4" t="n"/>
      <c r="G51" s="4" t="n"/>
      <c r="H51" s="4" t="n"/>
      <c r="I51" s="12">
        <f>IF($A51="","",$F51+$G51-$H51)</f>
        <v/>
      </c>
      <c r="J51" s="4" t="n"/>
      <c r="K51" s="4" t="n"/>
      <c r="L51" s="6" t="n"/>
      <c r="M51" s="13">
        <f>IF($A51="","",$I51*$L51)</f>
        <v/>
      </c>
      <c r="N51" s="8" t="n"/>
      <c r="O51" s="13">
        <f>IF($A51="","",$L51*(1+$N51))</f>
        <v/>
      </c>
      <c r="P51" s="14">
        <f>IF($A51="","",IF($I51&lt;=$J51,"À réapprovisionner",IF($I51&lt;=$K51,"Stock faible","OK")))</f>
        <v/>
      </c>
      <c r="Q51" s="10" t="n"/>
      <c r="R51" s="11" t="n"/>
    </row>
    <row r="52" ht="22" customHeight="1">
      <c r="A52" s="2" t="n"/>
      <c r="B52" s="3" t="n"/>
      <c r="C52" s="3" t="n"/>
      <c r="D52" s="3" t="n"/>
      <c r="E52" s="3" t="n"/>
      <c r="F52" s="4" t="n"/>
      <c r="G52" s="4" t="n"/>
      <c r="H52" s="4" t="n"/>
      <c r="I52" s="5">
        <f>IF($A52="","",$F52+$G52-$H52)</f>
        <v/>
      </c>
      <c r="J52" s="4" t="n"/>
      <c r="K52" s="4" t="n"/>
      <c r="L52" s="6" t="n"/>
      <c r="M52" s="7">
        <f>IF($A52="","",$I52*$L52)</f>
        <v/>
      </c>
      <c r="N52" s="8" t="n"/>
      <c r="O52" s="7">
        <f>IF($A52="","",$L52*(1+$N52))</f>
        <v/>
      </c>
      <c r="P52" s="9">
        <f>IF($A52="","",IF($I52&lt;=$J52,"À réapprovisionner",IF($I52&lt;=$K52,"Stock faible","OK")))</f>
        <v/>
      </c>
      <c r="Q52" s="10" t="n"/>
      <c r="R52" s="11" t="n"/>
    </row>
    <row r="53" ht="22" customHeight="1">
      <c r="A53" s="2" t="n"/>
      <c r="B53" s="3" t="n"/>
      <c r="C53" s="3" t="n"/>
      <c r="D53" s="3" t="n"/>
      <c r="E53" s="3" t="n"/>
      <c r="F53" s="4" t="n"/>
      <c r="G53" s="4" t="n"/>
      <c r="H53" s="4" t="n"/>
      <c r="I53" s="12">
        <f>IF($A53="","",$F53+$G53-$H53)</f>
        <v/>
      </c>
      <c r="J53" s="4" t="n"/>
      <c r="K53" s="4" t="n"/>
      <c r="L53" s="6" t="n"/>
      <c r="M53" s="13">
        <f>IF($A53="","",$I53*$L53)</f>
        <v/>
      </c>
      <c r="N53" s="8" t="n"/>
      <c r="O53" s="13">
        <f>IF($A53="","",$L53*(1+$N53))</f>
        <v/>
      </c>
      <c r="P53" s="14">
        <f>IF($A53="","",IF($I53&lt;=$J53,"À réapprovisionner",IF($I53&lt;=$K53,"Stock faible","OK")))</f>
        <v/>
      </c>
      <c r="Q53" s="10" t="n"/>
      <c r="R53" s="11" t="n"/>
    </row>
    <row r="54" ht="22" customHeight="1">
      <c r="A54" s="2" t="n"/>
      <c r="B54" s="3" t="n"/>
      <c r="C54" s="3" t="n"/>
      <c r="D54" s="3" t="n"/>
      <c r="E54" s="3" t="n"/>
      <c r="F54" s="4" t="n"/>
      <c r="G54" s="4" t="n"/>
      <c r="H54" s="4" t="n"/>
      <c r="I54" s="5">
        <f>IF($A54="","",$F54+$G54-$H54)</f>
        <v/>
      </c>
      <c r="J54" s="4" t="n"/>
      <c r="K54" s="4" t="n"/>
      <c r="L54" s="6" t="n"/>
      <c r="M54" s="7">
        <f>IF($A54="","",$I54*$L54)</f>
        <v/>
      </c>
      <c r="N54" s="8" t="n"/>
      <c r="O54" s="7">
        <f>IF($A54="","",$L54*(1+$N54))</f>
        <v/>
      </c>
      <c r="P54" s="9">
        <f>IF($A54="","",IF($I54&lt;=$J54,"À réapprovisionner",IF($I54&lt;=$K54,"Stock faible","OK")))</f>
        <v/>
      </c>
      <c r="Q54" s="10" t="n"/>
      <c r="R54" s="11" t="n"/>
    </row>
    <row r="55" ht="22" customHeight="1">
      <c r="A55" s="2" t="n"/>
      <c r="B55" s="3" t="n"/>
      <c r="C55" s="3" t="n"/>
      <c r="D55" s="3" t="n"/>
      <c r="E55" s="3" t="n"/>
      <c r="F55" s="4" t="n"/>
      <c r="G55" s="4" t="n"/>
      <c r="H55" s="4" t="n"/>
      <c r="I55" s="12">
        <f>IF($A55="","",$F55+$G55-$H55)</f>
        <v/>
      </c>
      <c r="J55" s="4" t="n"/>
      <c r="K55" s="4" t="n"/>
      <c r="L55" s="6" t="n"/>
      <c r="M55" s="13">
        <f>IF($A55="","",$I55*$L55)</f>
        <v/>
      </c>
      <c r="N55" s="8" t="n"/>
      <c r="O55" s="13">
        <f>IF($A55="","",$L55*(1+$N55))</f>
        <v/>
      </c>
      <c r="P55" s="14">
        <f>IF($A55="","",IF($I55&lt;=$J55,"À réapprovisionner",IF($I55&lt;=$K55,"Stock faible","OK")))</f>
        <v/>
      </c>
      <c r="Q55" s="10" t="n"/>
      <c r="R55" s="11" t="n"/>
    </row>
    <row r="56" ht="22" customHeight="1">
      <c r="A56" s="2" t="n"/>
      <c r="B56" s="3" t="n"/>
      <c r="C56" s="3" t="n"/>
      <c r="D56" s="3" t="n"/>
      <c r="E56" s="3" t="n"/>
      <c r="F56" s="4" t="n"/>
      <c r="G56" s="4" t="n"/>
      <c r="H56" s="4" t="n"/>
      <c r="I56" s="5">
        <f>IF($A56="","",$F56+$G56-$H56)</f>
        <v/>
      </c>
      <c r="J56" s="4" t="n"/>
      <c r="K56" s="4" t="n"/>
      <c r="L56" s="6" t="n"/>
      <c r="M56" s="7">
        <f>IF($A56="","",$I56*$L56)</f>
        <v/>
      </c>
      <c r="N56" s="8" t="n"/>
      <c r="O56" s="7">
        <f>IF($A56="","",$L56*(1+$N56))</f>
        <v/>
      </c>
      <c r="P56" s="9">
        <f>IF($A56="","",IF($I56&lt;=$J56,"À réapprovisionner",IF($I56&lt;=$K56,"Stock faible","OK")))</f>
        <v/>
      </c>
      <c r="Q56" s="10" t="n"/>
      <c r="R56" s="11" t="n"/>
    </row>
    <row r="57" ht="22" customHeight="1">
      <c r="A57" s="2" t="n"/>
      <c r="B57" s="3" t="n"/>
      <c r="C57" s="3" t="n"/>
      <c r="D57" s="3" t="n"/>
      <c r="E57" s="3" t="n"/>
      <c r="F57" s="4" t="n"/>
      <c r="G57" s="4" t="n"/>
      <c r="H57" s="4" t="n"/>
      <c r="I57" s="12">
        <f>IF($A57="","",$F57+$G57-$H57)</f>
        <v/>
      </c>
      <c r="J57" s="4" t="n"/>
      <c r="K57" s="4" t="n"/>
      <c r="L57" s="6" t="n"/>
      <c r="M57" s="13">
        <f>IF($A57="","",$I57*$L57)</f>
        <v/>
      </c>
      <c r="N57" s="8" t="n"/>
      <c r="O57" s="13">
        <f>IF($A57="","",$L57*(1+$N57))</f>
        <v/>
      </c>
      <c r="P57" s="14">
        <f>IF($A57="","",IF($I57&lt;=$J57,"À réapprovisionner",IF($I57&lt;=$K57,"Stock faible","OK")))</f>
        <v/>
      </c>
      <c r="Q57" s="10" t="n"/>
      <c r="R57" s="11" t="n"/>
    </row>
    <row r="58" ht="22" customHeight="1">
      <c r="A58" s="2" t="n"/>
      <c r="B58" s="3" t="n"/>
      <c r="C58" s="3" t="n"/>
      <c r="D58" s="3" t="n"/>
      <c r="E58" s="3" t="n"/>
      <c r="F58" s="4" t="n"/>
      <c r="G58" s="4" t="n"/>
      <c r="H58" s="4" t="n"/>
      <c r="I58" s="5">
        <f>IF($A58="","",$F58+$G58-$H58)</f>
        <v/>
      </c>
      <c r="J58" s="4" t="n"/>
      <c r="K58" s="4" t="n"/>
      <c r="L58" s="6" t="n"/>
      <c r="M58" s="7">
        <f>IF($A58="","",$I58*$L58)</f>
        <v/>
      </c>
      <c r="N58" s="8" t="n"/>
      <c r="O58" s="7">
        <f>IF($A58="","",$L58*(1+$N58))</f>
        <v/>
      </c>
      <c r="P58" s="9">
        <f>IF($A58="","",IF($I58&lt;=$J58,"À réapprovisionner",IF($I58&lt;=$K58,"Stock faible","OK")))</f>
        <v/>
      </c>
      <c r="Q58" s="10" t="n"/>
      <c r="R58" s="11" t="n"/>
    </row>
    <row r="59" ht="22" customHeight="1">
      <c r="A59" s="2" t="n"/>
      <c r="B59" s="3" t="n"/>
      <c r="C59" s="3" t="n"/>
      <c r="D59" s="3" t="n"/>
      <c r="E59" s="3" t="n"/>
      <c r="F59" s="4" t="n"/>
      <c r="G59" s="4" t="n"/>
      <c r="H59" s="4" t="n"/>
      <c r="I59" s="12">
        <f>IF($A59="","",$F59+$G59-$H59)</f>
        <v/>
      </c>
      <c r="J59" s="4" t="n"/>
      <c r="K59" s="4" t="n"/>
      <c r="L59" s="6" t="n"/>
      <c r="M59" s="13">
        <f>IF($A59="","",$I59*$L59)</f>
        <v/>
      </c>
      <c r="N59" s="8" t="n"/>
      <c r="O59" s="13">
        <f>IF($A59="","",$L59*(1+$N59))</f>
        <v/>
      </c>
      <c r="P59" s="14">
        <f>IF($A59="","",IF($I59&lt;=$J59,"À réapprovisionner",IF($I59&lt;=$K59,"Stock faible","OK")))</f>
        <v/>
      </c>
      <c r="Q59" s="10" t="n"/>
      <c r="R59" s="11" t="n"/>
    </row>
    <row r="60" ht="22" customHeight="1">
      <c r="A60" s="2" t="n"/>
      <c r="B60" s="3" t="n"/>
      <c r="C60" s="3" t="n"/>
      <c r="D60" s="3" t="n"/>
      <c r="E60" s="3" t="n"/>
      <c r="F60" s="4" t="n"/>
      <c r="G60" s="4" t="n"/>
      <c r="H60" s="4" t="n"/>
      <c r="I60" s="5">
        <f>IF($A60="","",$F60+$G60-$H60)</f>
        <v/>
      </c>
      <c r="J60" s="4" t="n"/>
      <c r="K60" s="4" t="n"/>
      <c r="L60" s="6" t="n"/>
      <c r="M60" s="7">
        <f>IF($A60="","",$I60*$L60)</f>
        <v/>
      </c>
      <c r="N60" s="8" t="n"/>
      <c r="O60" s="7">
        <f>IF($A60="","",$L60*(1+$N60))</f>
        <v/>
      </c>
      <c r="P60" s="9">
        <f>IF($A60="","",IF($I60&lt;=$J60,"À réapprovisionner",IF($I60&lt;=$K60,"Stock faible","OK")))</f>
        <v/>
      </c>
      <c r="Q60" s="10" t="n"/>
      <c r="R60" s="11" t="n"/>
    </row>
    <row r="61" ht="22" customHeight="1">
      <c r="A61" s="2" t="n"/>
      <c r="B61" s="3" t="n"/>
      <c r="C61" s="3" t="n"/>
      <c r="D61" s="3" t="n"/>
      <c r="E61" s="3" t="n"/>
      <c r="F61" s="4" t="n"/>
      <c r="G61" s="4" t="n"/>
      <c r="H61" s="4" t="n"/>
      <c r="I61" s="12">
        <f>IF($A61="","",$F61+$G61-$H61)</f>
        <v/>
      </c>
      <c r="J61" s="4" t="n"/>
      <c r="K61" s="4" t="n"/>
      <c r="L61" s="6" t="n"/>
      <c r="M61" s="13">
        <f>IF($A61="","",$I61*$L61)</f>
        <v/>
      </c>
      <c r="N61" s="8" t="n"/>
      <c r="O61" s="13">
        <f>IF($A61="","",$L61*(1+$N61))</f>
        <v/>
      </c>
      <c r="P61" s="14">
        <f>IF($A61="","",IF($I61&lt;=$J61,"À réapprovisionner",IF($I61&lt;=$K61,"Stock faible","OK")))</f>
        <v/>
      </c>
      <c r="Q61" s="10" t="n"/>
      <c r="R61" s="11" t="n"/>
    </row>
    <row r="62" ht="22" customHeight="1">
      <c r="A62" s="2" t="n"/>
      <c r="B62" s="3" t="n"/>
      <c r="C62" s="3" t="n"/>
      <c r="D62" s="3" t="n"/>
      <c r="E62" s="3" t="n"/>
      <c r="F62" s="4" t="n"/>
      <c r="G62" s="4" t="n"/>
      <c r="H62" s="4" t="n"/>
      <c r="I62" s="5">
        <f>IF($A62="","",$F62+$G62-$H62)</f>
        <v/>
      </c>
      <c r="J62" s="4" t="n"/>
      <c r="K62" s="4" t="n"/>
      <c r="L62" s="6" t="n"/>
      <c r="M62" s="7">
        <f>IF($A62="","",$I62*$L62)</f>
        <v/>
      </c>
      <c r="N62" s="8" t="n"/>
      <c r="O62" s="7">
        <f>IF($A62="","",$L62*(1+$N62))</f>
        <v/>
      </c>
      <c r="P62" s="9">
        <f>IF($A62="","",IF($I62&lt;=$J62,"À réapprovisionner",IF($I62&lt;=$K62,"Stock faible","OK")))</f>
        <v/>
      </c>
      <c r="Q62" s="10" t="n"/>
      <c r="R62" s="11" t="n"/>
    </row>
    <row r="63" ht="22" customHeight="1">
      <c r="A63" s="2" t="n"/>
      <c r="B63" s="3" t="n"/>
      <c r="C63" s="3" t="n"/>
      <c r="D63" s="3" t="n"/>
      <c r="E63" s="3" t="n"/>
      <c r="F63" s="4" t="n"/>
      <c r="G63" s="4" t="n"/>
      <c r="H63" s="4" t="n"/>
      <c r="I63" s="12">
        <f>IF($A63="","",$F63+$G63-$H63)</f>
        <v/>
      </c>
      <c r="J63" s="4" t="n"/>
      <c r="K63" s="4" t="n"/>
      <c r="L63" s="6" t="n"/>
      <c r="M63" s="13">
        <f>IF($A63="","",$I63*$L63)</f>
        <v/>
      </c>
      <c r="N63" s="8" t="n"/>
      <c r="O63" s="13">
        <f>IF($A63="","",$L63*(1+$N63))</f>
        <v/>
      </c>
      <c r="P63" s="14">
        <f>IF($A63="","",IF($I63&lt;=$J63,"À réapprovisionner",IF($I63&lt;=$K63,"Stock faible","OK")))</f>
        <v/>
      </c>
      <c r="Q63" s="10" t="n"/>
      <c r="R63" s="11" t="n"/>
    </row>
    <row r="64" ht="22" customHeight="1">
      <c r="A64" s="2" t="n"/>
      <c r="B64" s="3" t="n"/>
      <c r="C64" s="3" t="n"/>
      <c r="D64" s="3" t="n"/>
      <c r="E64" s="3" t="n"/>
      <c r="F64" s="4" t="n"/>
      <c r="G64" s="4" t="n"/>
      <c r="H64" s="4" t="n"/>
      <c r="I64" s="5">
        <f>IF($A64="","",$F64+$G64-$H64)</f>
        <v/>
      </c>
      <c r="J64" s="4" t="n"/>
      <c r="K64" s="4" t="n"/>
      <c r="L64" s="6" t="n"/>
      <c r="M64" s="7">
        <f>IF($A64="","",$I64*$L64)</f>
        <v/>
      </c>
      <c r="N64" s="8" t="n"/>
      <c r="O64" s="7">
        <f>IF($A64="","",$L64*(1+$N64))</f>
        <v/>
      </c>
      <c r="P64" s="9">
        <f>IF($A64="","",IF($I64&lt;=$J64,"À réapprovisionner",IF($I64&lt;=$K64,"Stock faible","OK")))</f>
        <v/>
      </c>
      <c r="Q64" s="10" t="n"/>
      <c r="R64" s="11" t="n"/>
    </row>
    <row r="65" ht="22" customHeight="1">
      <c r="A65" s="2" t="n"/>
      <c r="B65" s="3" t="n"/>
      <c r="C65" s="3" t="n"/>
      <c r="D65" s="3" t="n"/>
      <c r="E65" s="3" t="n"/>
      <c r="F65" s="4" t="n"/>
      <c r="G65" s="4" t="n"/>
      <c r="H65" s="4" t="n"/>
      <c r="I65" s="12">
        <f>IF($A65="","",$F65+$G65-$H65)</f>
        <v/>
      </c>
      <c r="J65" s="4" t="n"/>
      <c r="K65" s="4" t="n"/>
      <c r="L65" s="6" t="n"/>
      <c r="M65" s="13">
        <f>IF($A65="","",$I65*$L65)</f>
        <v/>
      </c>
      <c r="N65" s="8" t="n"/>
      <c r="O65" s="13">
        <f>IF($A65="","",$L65*(1+$N65))</f>
        <v/>
      </c>
      <c r="P65" s="14">
        <f>IF($A65="","",IF($I65&lt;=$J65,"À réapprovisionner",IF($I65&lt;=$K65,"Stock faible","OK")))</f>
        <v/>
      </c>
      <c r="Q65" s="10" t="n"/>
      <c r="R65" s="11" t="n"/>
    </row>
    <row r="66" ht="22" customHeight="1">
      <c r="A66" s="2" t="n"/>
      <c r="B66" s="3" t="n"/>
      <c r="C66" s="3" t="n"/>
      <c r="D66" s="3" t="n"/>
      <c r="E66" s="3" t="n"/>
      <c r="F66" s="4" t="n"/>
      <c r="G66" s="4" t="n"/>
      <c r="H66" s="4" t="n"/>
      <c r="I66" s="5">
        <f>IF($A66="","",$F66+$G66-$H66)</f>
        <v/>
      </c>
      <c r="J66" s="4" t="n"/>
      <c r="K66" s="4" t="n"/>
      <c r="L66" s="6" t="n"/>
      <c r="M66" s="7">
        <f>IF($A66="","",$I66*$L66)</f>
        <v/>
      </c>
      <c r="N66" s="8" t="n"/>
      <c r="O66" s="7">
        <f>IF($A66="","",$L66*(1+$N66))</f>
        <v/>
      </c>
      <c r="P66" s="9">
        <f>IF($A66="","",IF($I66&lt;=$J66,"À réapprovisionner",IF($I66&lt;=$K66,"Stock faible","OK")))</f>
        <v/>
      </c>
      <c r="Q66" s="10" t="n"/>
      <c r="R66" s="11" t="n"/>
    </row>
    <row r="67" ht="22" customHeight="1">
      <c r="A67" s="2" t="n"/>
      <c r="B67" s="3" t="n"/>
      <c r="C67" s="3" t="n"/>
      <c r="D67" s="3" t="n"/>
      <c r="E67" s="3" t="n"/>
      <c r="F67" s="4" t="n"/>
      <c r="G67" s="4" t="n"/>
      <c r="H67" s="4" t="n"/>
      <c r="I67" s="12">
        <f>IF($A67="","",$F67+$G67-$H67)</f>
        <v/>
      </c>
      <c r="J67" s="4" t="n"/>
      <c r="K67" s="4" t="n"/>
      <c r="L67" s="6" t="n"/>
      <c r="M67" s="13">
        <f>IF($A67="","",$I67*$L67)</f>
        <v/>
      </c>
      <c r="N67" s="8" t="n"/>
      <c r="O67" s="13">
        <f>IF($A67="","",$L67*(1+$N67))</f>
        <v/>
      </c>
      <c r="P67" s="14">
        <f>IF($A67="","",IF($I67&lt;=$J67,"À réapprovisionner",IF($I67&lt;=$K67,"Stock faible","OK")))</f>
        <v/>
      </c>
      <c r="Q67" s="10" t="n"/>
      <c r="R67" s="11" t="n"/>
    </row>
    <row r="68" ht="22" customHeight="1">
      <c r="A68" s="2" t="n"/>
      <c r="B68" s="3" t="n"/>
      <c r="C68" s="3" t="n"/>
      <c r="D68" s="3" t="n"/>
      <c r="E68" s="3" t="n"/>
      <c r="F68" s="4" t="n"/>
      <c r="G68" s="4" t="n"/>
      <c r="H68" s="4" t="n"/>
      <c r="I68" s="5">
        <f>IF($A68="","",$F68+$G68-$H68)</f>
        <v/>
      </c>
      <c r="J68" s="4" t="n"/>
      <c r="K68" s="4" t="n"/>
      <c r="L68" s="6" t="n"/>
      <c r="M68" s="7">
        <f>IF($A68="","",$I68*$L68)</f>
        <v/>
      </c>
      <c r="N68" s="8" t="n"/>
      <c r="O68" s="7">
        <f>IF($A68="","",$L68*(1+$N68))</f>
        <v/>
      </c>
      <c r="P68" s="9">
        <f>IF($A68="","",IF($I68&lt;=$J68,"À réapprovisionner",IF($I68&lt;=$K68,"Stock faible","OK")))</f>
        <v/>
      </c>
      <c r="Q68" s="10" t="n"/>
      <c r="R68" s="11" t="n"/>
    </row>
    <row r="69" ht="22" customHeight="1">
      <c r="A69" s="2" t="n"/>
      <c r="B69" s="3" t="n"/>
      <c r="C69" s="3" t="n"/>
      <c r="D69" s="3" t="n"/>
      <c r="E69" s="3" t="n"/>
      <c r="F69" s="4" t="n"/>
      <c r="G69" s="4" t="n"/>
      <c r="H69" s="4" t="n"/>
      <c r="I69" s="12">
        <f>IF($A69="","",$F69+$G69-$H69)</f>
        <v/>
      </c>
      <c r="J69" s="4" t="n"/>
      <c r="K69" s="4" t="n"/>
      <c r="L69" s="6" t="n"/>
      <c r="M69" s="13">
        <f>IF($A69="","",$I69*$L69)</f>
        <v/>
      </c>
      <c r="N69" s="8" t="n"/>
      <c r="O69" s="13">
        <f>IF($A69="","",$L69*(1+$N69))</f>
        <v/>
      </c>
      <c r="P69" s="14">
        <f>IF($A69="","",IF($I69&lt;=$J69,"À réapprovisionner",IF($I69&lt;=$K69,"Stock faible","OK")))</f>
        <v/>
      </c>
      <c r="Q69" s="10" t="n"/>
      <c r="R69" s="11" t="n"/>
    </row>
    <row r="70" ht="22" customHeight="1">
      <c r="A70" s="2" t="n"/>
      <c r="B70" s="3" t="n"/>
      <c r="C70" s="3" t="n"/>
      <c r="D70" s="3" t="n"/>
      <c r="E70" s="3" t="n"/>
      <c r="F70" s="4" t="n"/>
      <c r="G70" s="4" t="n"/>
      <c r="H70" s="4" t="n"/>
      <c r="I70" s="5">
        <f>IF($A70="","",$F70+$G70-$H70)</f>
        <v/>
      </c>
      <c r="J70" s="4" t="n"/>
      <c r="K70" s="4" t="n"/>
      <c r="L70" s="6" t="n"/>
      <c r="M70" s="7">
        <f>IF($A70="","",$I70*$L70)</f>
        <v/>
      </c>
      <c r="N70" s="8" t="n"/>
      <c r="O70" s="7">
        <f>IF($A70="","",$L70*(1+$N70))</f>
        <v/>
      </c>
      <c r="P70" s="9">
        <f>IF($A70="","",IF($I70&lt;=$J70,"À réapprovisionner",IF($I70&lt;=$K70,"Stock faible","OK")))</f>
        <v/>
      </c>
      <c r="Q70" s="10" t="n"/>
      <c r="R70" s="11" t="n"/>
    </row>
    <row r="71" ht="22" customHeight="1">
      <c r="A71" s="2" t="n"/>
      <c r="B71" s="3" t="n"/>
      <c r="C71" s="3" t="n"/>
      <c r="D71" s="3" t="n"/>
      <c r="E71" s="3" t="n"/>
      <c r="F71" s="4" t="n"/>
      <c r="G71" s="4" t="n"/>
      <c r="H71" s="4" t="n"/>
      <c r="I71" s="12">
        <f>IF($A71="","",$F71+$G71-$H71)</f>
        <v/>
      </c>
      <c r="J71" s="4" t="n"/>
      <c r="K71" s="4" t="n"/>
      <c r="L71" s="6" t="n"/>
      <c r="M71" s="13">
        <f>IF($A71="","",$I71*$L71)</f>
        <v/>
      </c>
      <c r="N71" s="8" t="n"/>
      <c r="O71" s="13">
        <f>IF($A71="","",$L71*(1+$N71))</f>
        <v/>
      </c>
      <c r="P71" s="14">
        <f>IF($A71="","",IF($I71&lt;=$J71,"À réapprovisionner",IF($I71&lt;=$K71,"Stock faible","OK")))</f>
        <v/>
      </c>
      <c r="Q71" s="10" t="n"/>
      <c r="R71" s="11" t="n"/>
    </row>
    <row r="72" ht="22" customHeight="1">
      <c r="A72" s="2" t="n"/>
      <c r="B72" s="3" t="n"/>
      <c r="C72" s="3" t="n"/>
      <c r="D72" s="3" t="n"/>
      <c r="E72" s="3" t="n"/>
      <c r="F72" s="4" t="n"/>
      <c r="G72" s="4" t="n"/>
      <c r="H72" s="4" t="n"/>
      <c r="I72" s="5">
        <f>IF($A72="","",$F72+$G72-$H72)</f>
        <v/>
      </c>
      <c r="J72" s="4" t="n"/>
      <c r="K72" s="4" t="n"/>
      <c r="L72" s="6" t="n"/>
      <c r="M72" s="7">
        <f>IF($A72="","",$I72*$L72)</f>
        <v/>
      </c>
      <c r="N72" s="8" t="n"/>
      <c r="O72" s="7">
        <f>IF($A72="","",$L72*(1+$N72))</f>
        <v/>
      </c>
      <c r="P72" s="9">
        <f>IF($A72="","",IF($I72&lt;=$J72,"À réapprovisionner",IF($I72&lt;=$K72,"Stock faible","OK")))</f>
        <v/>
      </c>
      <c r="Q72" s="10" t="n"/>
      <c r="R72" s="11" t="n"/>
    </row>
    <row r="73" ht="22" customHeight="1">
      <c r="A73" s="2" t="n"/>
      <c r="B73" s="3" t="n"/>
      <c r="C73" s="3" t="n"/>
      <c r="D73" s="3" t="n"/>
      <c r="E73" s="3" t="n"/>
      <c r="F73" s="4" t="n"/>
      <c r="G73" s="4" t="n"/>
      <c r="H73" s="4" t="n"/>
      <c r="I73" s="12">
        <f>IF($A73="","",$F73+$G73-$H73)</f>
        <v/>
      </c>
      <c r="J73" s="4" t="n"/>
      <c r="K73" s="4" t="n"/>
      <c r="L73" s="6" t="n"/>
      <c r="M73" s="13">
        <f>IF($A73="","",$I73*$L73)</f>
        <v/>
      </c>
      <c r="N73" s="8" t="n"/>
      <c r="O73" s="13">
        <f>IF($A73="","",$L73*(1+$N73))</f>
        <v/>
      </c>
      <c r="P73" s="14">
        <f>IF($A73="","",IF($I73&lt;=$J73,"À réapprovisionner",IF($I73&lt;=$K73,"Stock faible","OK")))</f>
        <v/>
      </c>
      <c r="Q73" s="10" t="n"/>
      <c r="R73" s="11" t="n"/>
    </row>
    <row r="74" ht="22" customHeight="1">
      <c r="A74" s="2" t="n"/>
      <c r="B74" s="3" t="n"/>
      <c r="C74" s="3" t="n"/>
      <c r="D74" s="3" t="n"/>
      <c r="E74" s="3" t="n"/>
      <c r="F74" s="4" t="n"/>
      <c r="G74" s="4" t="n"/>
      <c r="H74" s="4" t="n"/>
      <c r="I74" s="5">
        <f>IF($A74="","",$F74+$G74-$H74)</f>
        <v/>
      </c>
      <c r="J74" s="4" t="n"/>
      <c r="K74" s="4" t="n"/>
      <c r="L74" s="6" t="n"/>
      <c r="M74" s="7">
        <f>IF($A74="","",$I74*$L74)</f>
        <v/>
      </c>
      <c r="N74" s="8" t="n"/>
      <c r="O74" s="7">
        <f>IF($A74="","",$L74*(1+$N74))</f>
        <v/>
      </c>
      <c r="P74" s="9">
        <f>IF($A74="","",IF($I74&lt;=$J74,"À réapprovisionner",IF($I74&lt;=$K74,"Stock faible","OK")))</f>
        <v/>
      </c>
      <c r="Q74" s="10" t="n"/>
      <c r="R74" s="11" t="n"/>
    </row>
    <row r="75" ht="22" customHeight="1">
      <c r="A75" s="2" t="n"/>
      <c r="B75" s="3" t="n"/>
      <c r="C75" s="3" t="n"/>
      <c r="D75" s="3" t="n"/>
      <c r="E75" s="3" t="n"/>
      <c r="F75" s="4" t="n"/>
      <c r="G75" s="4" t="n"/>
      <c r="H75" s="4" t="n"/>
      <c r="I75" s="12">
        <f>IF($A75="","",$F75+$G75-$H75)</f>
        <v/>
      </c>
      <c r="J75" s="4" t="n"/>
      <c r="K75" s="4" t="n"/>
      <c r="L75" s="6" t="n"/>
      <c r="M75" s="13">
        <f>IF($A75="","",$I75*$L75)</f>
        <v/>
      </c>
      <c r="N75" s="8" t="n"/>
      <c r="O75" s="13">
        <f>IF($A75="","",$L75*(1+$N75))</f>
        <v/>
      </c>
      <c r="P75" s="14">
        <f>IF($A75="","",IF($I75&lt;=$J75,"À réapprovisionner",IF($I75&lt;=$K75,"Stock faible","OK")))</f>
        <v/>
      </c>
      <c r="Q75" s="10" t="n"/>
      <c r="R75" s="11" t="n"/>
    </row>
    <row r="76" ht="22" customHeight="1">
      <c r="A76" s="2" t="n"/>
      <c r="B76" s="3" t="n"/>
      <c r="C76" s="3" t="n"/>
      <c r="D76" s="3" t="n"/>
      <c r="E76" s="3" t="n"/>
      <c r="F76" s="4" t="n"/>
      <c r="G76" s="4" t="n"/>
      <c r="H76" s="4" t="n"/>
      <c r="I76" s="5">
        <f>IF($A76="","",$F76+$G76-$H76)</f>
        <v/>
      </c>
      <c r="J76" s="4" t="n"/>
      <c r="K76" s="4" t="n"/>
      <c r="L76" s="6" t="n"/>
      <c r="M76" s="7">
        <f>IF($A76="","",$I76*$L76)</f>
        <v/>
      </c>
      <c r="N76" s="8" t="n"/>
      <c r="O76" s="7">
        <f>IF($A76="","",$L76*(1+$N76))</f>
        <v/>
      </c>
      <c r="P76" s="9">
        <f>IF($A76="","",IF($I76&lt;=$J76,"À réapprovisionner",IF($I76&lt;=$K76,"Stock faible","OK")))</f>
        <v/>
      </c>
      <c r="Q76" s="10" t="n"/>
      <c r="R76" s="11" t="n"/>
    </row>
    <row r="77" ht="22" customHeight="1">
      <c r="A77" s="2" t="n"/>
      <c r="B77" s="3" t="n"/>
      <c r="C77" s="3" t="n"/>
      <c r="D77" s="3" t="n"/>
      <c r="E77" s="3" t="n"/>
      <c r="F77" s="4" t="n"/>
      <c r="G77" s="4" t="n"/>
      <c r="H77" s="4" t="n"/>
      <c r="I77" s="12">
        <f>IF($A77="","",$F77+$G77-$H77)</f>
        <v/>
      </c>
      <c r="J77" s="4" t="n"/>
      <c r="K77" s="4" t="n"/>
      <c r="L77" s="6" t="n"/>
      <c r="M77" s="13">
        <f>IF($A77="","",$I77*$L77)</f>
        <v/>
      </c>
      <c r="N77" s="8" t="n"/>
      <c r="O77" s="13">
        <f>IF($A77="","",$L77*(1+$N77))</f>
        <v/>
      </c>
      <c r="P77" s="14">
        <f>IF($A77="","",IF($I77&lt;=$J77,"À réapprovisionner",IF($I77&lt;=$K77,"Stock faible","OK")))</f>
        <v/>
      </c>
      <c r="Q77" s="10" t="n"/>
      <c r="R77" s="11" t="n"/>
    </row>
    <row r="78" ht="22" customHeight="1">
      <c r="A78" s="2" t="n"/>
      <c r="B78" s="3" t="n"/>
      <c r="C78" s="3" t="n"/>
      <c r="D78" s="3" t="n"/>
      <c r="E78" s="3" t="n"/>
      <c r="F78" s="4" t="n"/>
      <c r="G78" s="4" t="n"/>
      <c r="H78" s="4" t="n"/>
      <c r="I78" s="5">
        <f>IF($A78="","",$F78+$G78-$H78)</f>
        <v/>
      </c>
      <c r="J78" s="4" t="n"/>
      <c r="K78" s="4" t="n"/>
      <c r="L78" s="6" t="n"/>
      <c r="M78" s="7">
        <f>IF($A78="","",$I78*$L78)</f>
        <v/>
      </c>
      <c r="N78" s="8" t="n"/>
      <c r="O78" s="7">
        <f>IF($A78="","",$L78*(1+$N78))</f>
        <v/>
      </c>
      <c r="P78" s="9">
        <f>IF($A78="","",IF($I78&lt;=$J78,"À réapprovisionner",IF($I78&lt;=$K78,"Stock faible","OK")))</f>
        <v/>
      </c>
      <c r="Q78" s="10" t="n"/>
      <c r="R78" s="11" t="n"/>
    </row>
    <row r="79" ht="22" customHeight="1">
      <c r="A79" s="2" t="n"/>
      <c r="B79" s="3" t="n"/>
      <c r="C79" s="3" t="n"/>
      <c r="D79" s="3" t="n"/>
      <c r="E79" s="3" t="n"/>
      <c r="F79" s="4" t="n"/>
      <c r="G79" s="4" t="n"/>
      <c r="H79" s="4" t="n"/>
      <c r="I79" s="12">
        <f>IF($A79="","",$F79+$G79-$H79)</f>
        <v/>
      </c>
      <c r="J79" s="4" t="n"/>
      <c r="K79" s="4" t="n"/>
      <c r="L79" s="6" t="n"/>
      <c r="M79" s="13">
        <f>IF($A79="","",$I79*$L79)</f>
        <v/>
      </c>
      <c r="N79" s="8" t="n"/>
      <c r="O79" s="13">
        <f>IF($A79="","",$L79*(1+$N79))</f>
        <v/>
      </c>
      <c r="P79" s="14">
        <f>IF($A79="","",IF($I79&lt;=$J79,"À réapprovisionner",IF($I79&lt;=$K79,"Stock faible","OK")))</f>
        <v/>
      </c>
      <c r="Q79" s="10" t="n"/>
      <c r="R79" s="11" t="n"/>
    </row>
    <row r="80" ht="22" customHeight="1">
      <c r="A80" s="2" t="n"/>
      <c r="B80" s="3" t="n"/>
      <c r="C80" s="3" t="n"/>
      <c r="D80" s="3" t="n"/>
      <c r="E80" s="3" t="n"/>
      <c r="F80" s="4" t="n"/>
      <c r="G80" s="4" t="n"/>
      <c r="H80" s="4" t="n"/>
      <c r="I80" s="5">
        <f>IF($A80="","",$F80+$G80-$H80)</f>
        <v/>
      </c>
      <c r="J80" s="4" t="n"/>
      <c r="K80" s="4" t="n"/>
      <c r="L80" s="6" t="n"/>
      <c r="M80" s="7">
        <f>IF($A80="","",$I80*$L80)</f>
        <v/>
      </c>
      <c r="N80" s="8" t="n"/>
      <c r="O80" s="7">
        <f>IF($A80="","",$L80*(1+$N80))</f>
        <v/>
      </c>
      <c r="P80" s="9">
        <f>IF($A80="","",IF($I80&lt;=$J80,"À réapprovisionner",IF($I80&lt;=$K80,"Stock faible","OK")))</f>
        <v/>
      </c>
      <c r="Q80" s="10" t="n"/>
      <c r="R80" s="11" t="n"/>
    </row>
    <row r="81" ht="22" customHeight="1">
      <c r="A81" s="2" t="n"/>
      <c r="B81" s="3" t="n"/>
      <c r="C81" s="3" t="n"/>
      <c r="D81" s="3" t="n"/>
      <c r="E81" s="3" t="n"/>
      <c r="F81" s="4" t="n"/>
      <c r="G81" s="4" t="n"/>
      <c r="H81" s="4" t="n"/>
      <c r="I81" s="12">
        <f>IF($A81="","",$F81+$G81-$H81)</f>
        <v/>
      </c>
      <c r="J81" s="4" t="n"/>
      <c r="K81" s="4" t="n"/>
      <c r="L81" s="6" t="n"/>
      <c r="M81" s="13">
        <f>IF($A81="","",$I81*$L81)</f>
        <v/>
      </c>
      <c r="N81" s="8" t="n"/>
      <c r="O81" s="13">
        <f>IF($A81="","",$L81*(1+$N81))</f>
        <v/>
      </c>
      <c r="P81" s="14">
        <f>IF($A81="","",IF($I81&lt;=$J81,"À réapprovisionner",IF($I81&lt;=$K81,"Stock faible","OK")))</f>
        <v/>
      </c>
      <c r="Q81" s="10" t="n"/>
      <c r="R81" s="11" t="n"/>
    </row>
    <row r="82" ht="22" customHeight="1">
      <c r="A82" s="2" t="n"/>
      <c r="B82" s="3" t="n"/>
      <c r="C82" s="3" t="n"/>
      <c r="D82" s="3" t="n"/>
      <c r="E82" s="3" t="n"/>
      <c r="F82" s="4" t="n"/>
      <c r="G82" s="4" t="n"/>
      <c r="H82" s="4" t="n"/>
      <c r="I82" s="5">
        <f>IF($A82="","",$F82+$G82-$H82)</f>
        <v/>
      </c>
      <c r="J82" s="4" t="n"/>
      <c r="K82" s="4" t="n"/>
      <c r="L82" s="6" t="n"/>
      <c r="M82" s="7">
        <f>IF($A82="","",$I82*$L82)</f>
        <v/>
      </c>
      <c r="N82" s="8" t="n"/>
      <c r="O82" s="7">
        <f>IF($A82="","",$L82*(1+$N82))</f>
        <v/>
      </c>
      <c r="P82" s="9">
        <f>IF($A82="","",IF($I82&lt;=$J82,"À réapprovisionner",IF($I82&lt;=$K82,"Stock faible","OK")))</f>
        <v/>
      </c>
      <c r="Q82" s="10" t="n"/>
      <c r="R82" s="11" t="n"/>
    </row>
    <row r="83" ht="22" customHeight="1">
      <c r="A83" s="2" t="n"/>
      <c r="B83" s="3" t="n"/>
      <c r="C83" s="3" t="n"/>
      <c r="D83" s="3" t="n"/>
      <c r="E83" s="3" t="n"/>
      <c r="F83" s="4" t="n"/>
      <c r="G83" s="4" t="n"/>
      <c r="H83" s="4" t="n"/>
      <c r="I83" s="12">
        <f>IF($A83="","",$F83+$G83-$H83)</f>
        <v/>
      </c>
      <c r="J83" s="4" t="n"/>
      <c r="K83" s="4" t="n"/>
      <c r="L83" s="6" t="n"/>
      <c r="M83" s="13">
        <f>IF($A83="","",$I83*$L83)</f>
        <v/>
      </c>
      <c r="N83" s="8" t="n"/>
      <c r="O83" s="13">
        <f>IF($A83="","",$L83*(1+$N83))</f>
        <v/>
      </c>
      <c r="P83" s="14">
        <f>IF($A83="","",IF($I83&lt;=$J83,"À réapprovisionner",IF($I83&lt;=$K83,"Stock faible","OK")))</f>
        <v/>
      </c>
      <c r="Q83" s="10" t="n"/>
      <c r="R83" s="11" t="n"/>
    </row>
    <row r="84" ht="22" customHeight="1">
      <c r="A84" s="2" t="n"/>
      <c r="B84" s="3" t="n"/>
      <c r="C84" s="3" t="n"/>
      <c r="D84" s="3" t="n"/>
      <c r="E84" s="3" t="n"/>
      <c r="F84" s="4" t="n"/>
      <c r="G84" s="4" t="n"/>
      <c r="H84" s="4" t="n"/>
      <c r="I84" s="5">
        <f>IF($A84="","",$F84+$G84-$H84)</f>
        <v/>
      </c>
      <c r="J84" s="4" t="n"/>
      <c r="K84" s="4" t="n"/>
      <c r="L84" s="6" t="n"/>
      <c r="M84" s="7">
        <f>IF($A84="","",$I84*$L84)</f>
        <v/>
      </c>
      <c r="N84" s="8" t="n"/>
      <c r="O84" s="7">
        <f>IF($A84="","",$L84*(1+$N84))</f>
        <v/>
      </c>
      <c r="P84" s="9">
        <f>IF($A84="","",IF($I84&lt;=$J84,"À réapprovisionner",IF($I84&lt;=$K84,"Stock faible","OK")))</f>
        <v/>
      </c>
      <c r="Q84" s="10" t="n"/>
      <c r="R84" s="11" t="n"/>
    </row>
    <row r="85" ht="22" customHeight="1">
      <c r="A85" s="2" t="n"/>
      <c r="B85" s="3" t="n"/>
      <c r="C85" s="3" t="n"/>
      <c r="D85" s="3" t="n"/>
      <c r="E85" s="3" t="n"/>
      <c r="F85" s="4" t="n"/>
      <c r="G85" s="4" t="n"/>
      <c r="H85" s="4" t="n"/>
      <c r="I85" s="12">
        <f>IF($A85="","",$F85+$G85-$H85)</f>
        <v/>
      </c>
      <c r="J85" s="4" t="n"/>
      <c r="K85" s="4" t="n"/>
      <c r="L85" s="6" t="n"/>
      <c r="M85" s="13">
        <f>IF($A85="","",$I85*$L85)</f>
        <v/>
      </c>
      <c r="N85" s="8" t="n"/>
      <c r="O85" s="13">
        <f>IF($A85="","",$L85*(1+$N85))</f>
        <v/>
      </c>
      <c r="P85" s="14">
        <f>IF($A85="","",IF($I85&lt;=$J85,"À réapprovisionner",IF($I85&lt;=$K85,"Stock faible","OK")))</f>
        <v/>
      </c>
      <c r="Q85" s="10" t="n"/>
      <c r="R85" s="11" t="n"/>
    </row>
    <row r="86" ht="22" customHeight="1">
      <c r="A86" s="2" t="n"/>
      <c r="B86" s="3" t="n"/>
      <c r="C86" s="3" t="n"/>
      <c r="D86" s="3" t="n"/>
      <c r="E86" s="3" t="n"/>
      <c r="F86" s="4" t="n"/>
      <c r="G86" s="4" t="n"/>
      <c r="H86" s="4" t="n"/>
      <c r="I86" s="5">
        <f>IF($A86="","",$F86+$G86-$H86)</f>
        <v/>
      </c>
      <c r="J86" s="4" t="n"/>
      <c r="K86" s="4" t="n"/>
      <c r="L86" s="6" t="n"/>
      <c r="M86" s="7">
        <f>IF($A86="","",$I86*$L86)</f>
        <v/>
      </c>
      <c r="N86" s="8" t="n"/>
      <c r="O86" s="7">
        <f>IF($A86="","",$L86*(1+$N86))</f>
        <v/>
      </c>
      <c r="P86" s="9">
        <f>IF($A86="","",IF($I86&lt;=$J86,"À réapprovisionner",IF($I86&lt;=$K86,"Stock faible","OK")))</f>
        <v/>
      </c>
      <c r="Q86" s="10" t="n"/>
      <c r="R86" s="11" t="n"/>
    </row>
    <row r="87" ht="22" customHeight="1">
      <c r="A87" s="2" t="n"/>
      <c r="B87" s="3" t="n"/>
      <c r="C87" s="3" t="n"/>
      <c r="D87" s="3" t="n"/>
      <c r="E87" s="3" t="n"/>
      <c r="F87" s="4" t="n"/>
      <c r="G87" s="4" t="n"/>
      <c r="H87" s="4" t="n"/>
      <c r="I87" s="12">
        <f>IF($A87="","",$F87+$G87-$H87)</f>
        <v/>
      </c>
      <c r="J87" s="4" t="n"/>
      <c r="K87" s="4" t="n"/>
      <c r="L87" s="6" t="n"/>
      <c r="M87" s="13">
        <f>IF($A87="","",$I87*$L87)</f>
        <v/>
      </c>
      <c r="N87" s="8" t="n"/>
      <c r="O87" s="13">
        <f>IF($A87="","",$L87*(1+$N87))</f>
        <v/>
      </c>
      <c r="P87" s="14">
        <f>IF($A87="","",IF($I87&lt;=$J87,"À réapprovisionner",IF($I87&lt;=$K87,"Stock faible","OK")))</f>
        <v/>
      </c>
      <c r="Q87" s="10" t="n"/>
      <c r="R87" s="11" t="n"/>
    </row>
    <row r="88" ht="22" customHeight="1">
      <c r="A88" s="2" t="n"/>
      <c r="B88" s="3" t="n"/>
      <c r="C88" s="3" t="n"/>
      <c r="D88" s="3" t="n"/>
      <c r="E88" s="3" t="n"/>
      <c r="F88" s="4" t="n"/>
      <c r="G88" s="4" t="n"/>
      <c r="H88" s="4" t="n"/>
      <c r="I88" s="5">
        <f>IF($A88="","",$F88+$G88-$H88)</f>
        <v/>
      </c>
      <c r="J88" s="4" t="n"/>
      <c r="K88" s="4" t="n"/>
      <c r="L88" s="6" t="n"/>
      <c r="M88" s="7">
        <f>IF($A88="","",$I88*$L88)</f>
        <v/>
      </c>
      <c r="N88" s="8" t="n"/>
      <c r="O88" s="7">
        <f>IF($A88="","",$L88*(1+$N88))</f>
        <v/>
      </c>
      <c r="P88" s="9">
        <f>IF($A88="","",IF($I88&lt;=$J88,"À réapprovisionner",IF($I88&lt;=$K88,"Stock faible","OK")))</f>
        <v/>
      </c>
      <c r="Q88" s="10" t="n"/>
      <c r="R88" s="11" t="n"/>
    </row>
    <row r="89" ht="22" customHeight="1">
      <c r="A89" s="2" t="n"/>
      <c r="B89" s="3" t="n"/>
      <c r="C89" s="3" t="n"/>
      <c r="D89" s="3" t="n"/>
      <c r="E89" s="3" t="n"/>
      <c r="F89" s="4" t="n"/>
      <c r="G89" s="4" t="n"/>
      <c r="H89" s="4" t="n"/>
      <c r="I89" s="12">
        <f>IF($A89="","",$F89+$G89-$H89)</f>
        <v/>
      </c>
      <c r="J89" s="4" t="n"/>
      <c r="K89" s="4" t="n"/>
      <c r="L89" s="6" t="n"/>
      <c r="M89" s="13">
        <f>IF($A89="","",$I89*$L89)</f>
        <v/>
      </c>
      <c r="N89" s="8" t="n"/>
      <c r="O89" s="13">
        <f>IF($A89="","",$L89*(1+$N89))</f>
        <v/>
      </c>
      <c r="P89" s="14">
        <f>IF($A89="","",IF($I89&lt;=$J89,"À réapprovisionner",IF($I89&lt;=$K89,"Stock faible","OK")))</f>
        <v/>
      </c>
      <c r="Q89" s="10" t="n"/>
      <c r="R89" s="11" t="n"/>
    </row>
    <row r="90" ht="22" customHeight="1">
      <c r="A90" s="2" t="n"/>
      <c r="B90" s="3" t="n"/>
      <c r="C90" s="3" t="n"/>
      <c r="D90" s="3" t="n"/>
      <c r="E90" s="3" t="n"/>
      <c r="F90" s="4" t="n"/>
      <c r="G90" s="4" t="n"/>
      <c r="H90" s="4" t="n"/>
      <c r="I90" s="5">
        <f>IF($A90="","",$F90+$G90-$H90)</f>
        <v/>
      </c>
      <c r="J90" s="4" t="n"/>
      <c r="K90" s="4" t="n"/>
      <c r="L90" s="6" t="n"/>
      <c r="M90" s="7">
        <f>IF($A90="","",$I90*$L90)</f>
        <v/>
      </c>
      <c r="N90" s="8" t="n"/>
      <c r="O90" s="7">
        <f>IF($A90="","",$L90*(1+$N90))</f>
        <v/>
      </c>
      <c r="P90" s="9">
        <f>IF($A90="","",IF($I90&lt;=$J90,"À réapprovisionner",IF($I90&lt;=$K90,"Stock faible","OK")))</f>
        <v/>
      </c>
      <c r="Q90" s="10" t="n"/>
      <c r="R90" s="11" t="n"/>
    </row>
    <row r="91" ht="22" customHeight="1">
      <c r="A91" s="2" t="n"/>
      <c r="B91" s="3" t="n"/>
      <c r="C91" s="3" t="n"/>
      <c r="D91" s="3" t="n"/>
      <c r="E91" s="3" t="n"/>
      <c r="F91" s="4" t="n"/>
      <c r="G91" s="4" t="n"/>
      <c r="H91" s="4" t="n"/>
      <c r="I91" s="12">
        <f>IF($A91="","",$F91+$G91-$H91)</f>
        <v/>
      </c>
      <c r="J91" s="4" t="n"/>
      <c r="K91" s="4" t="n"/>
      <c r="L91" s="6" t="n"/>
      <c r="M91" s="13">
        <f>IF($A91="","",$I91*$L91)</f>
        <v/>
      </c>
      <c r="N91" s="8" t="n"/>
      <c r="O91" s="13">
        <f>IF($A91="","",$L91*(1+$N91))</f>
        <v/>
      </c>
      <c r="P91" s="14">
        <f>IF($A91="","",IF($I91&lt;=$J91,"À réapprovisionner",IF($I91&lt;=$K91,"Stock faible","OK")))</f>
        <v/>
      </c>
      <c r="Q91" s="10" t="n"/>
      <c r="R91" s="11" t="n"/>
    </row>
    <row r="92" ht="22" customHeight="1">
      <c r="A92" s="2" t="n"/>
      <c r="B92" s="3" t="n"/>
      <c r="C92" s="3" t="n"/>
      <c r="D92" s="3" t="n"/>
      <c r="E92" s="3" t="n"/>
      <c r="F92" s="4" t="n"/>
      <c r="G92" s="4" t="n"/>
      <c r="H92" s="4" t="n"/>
      <c r="I92" s="5">
        <f>IF($A92="","",$F92+$G92-$H92)</f>
        <v/>
      </c>
      <c r="J92" s="4" t="n"/>
      <c r="K92" s="4" t="n"/>
      <c r="L92" s="6" t="n"/>
      <c r="M92" s="7">
        <f>IF($A92="","",$I92*$L92)</f>
        <v/>
      </c>
      <c r="N92" s="8" t="n"/>
      <c r="O92" s="7">
        <f>IF($A92="","",$L92*(1+$N92))</f>
        <v/>
      </c>
      <c r="P92" s="9">
        <f>IF($A92="","",IF($I92&lt;=$J92,"À réapprovisionner",IF($I92&lt;=$K92,"Stock faible","OK")))</f>
        <v/>
      </c>
      <c r="Q92" s="10" t="n"/>
      <c r="R92" s="11" t="n"/>
    </row>
    <row r="93" ht="22" customHeight="1">
      <c r="A93" s="2" t="n"/>
      <c r="B93" s="3" t="n"/>
      <c r="C93" s="3" t="n"/>
      <c r="D93" s="3" t="n"/>
      <c r="E93" s="3" t="n"/>
      <c r="F93" s="4" t="n"/>
      <c r="G93" s="4" t="n"/>
      <c r="H93" s="4" t="n"/>
      <c r="I93" s="12">
        <f>IF($A93="","",$F93+$G93-$H93)</f>
        <v/>
      </c>
      <c r="J93" s="4" t="n"/>
      <c r="K93" s="4" t="n"/>
      <c r="L93" s="6" t="n"/>
      <c r="M93" s="13">
        <f>IF($A93="","",$I93*$L93)</f>
        <v/>
      </c>
      <c r="N93" s="8" t="n"/>
      <c r="O93" s="13">
        <f>IF($A93="","",$L93*(1+$N93))</f>
        <v/>
      </c>
      <c r="P93" s="14">
        <f>IF($A93="","",IF($I93&lt;=$J93,"À réapprovisionner",IF($I93&lt;=$K93,"Stock faible","OK")))</f>
        <v/>
      </c>
      <c r="Q93" s="10" t="n"/>
      <c r="R93" s="11" t="n"/>
    </row>
    <row r="94" ht="22" customHeight="1">
      <c r="A94" s="2" t="n"/>
      <c r="B94" s="3" t="n"/>
      <c r="C94" s="3" t="n"/>
      <c r="D94" s="3" t="n"/>
      <c r="E94" s="3" t="n"/>
      <c r="F94" s="4" t="n"/>
      <c r="G94" s="4" t="n"/>
      <c r="H94" s="4" t="n"/>
      <c r="I94" s="5">
        <f>IF($A94="","",$F94+$G94-$H94)</f>
        <v/>
      </c>
      <c r="J94" s="4" t="n"/>
      <c r="K94" s="4" t="n"/>
      <c r="L94" s="6" t="n"/>
      <c r="M94" s="7">
        <f>IF($A94="","",$I94*$L94)</f>
        <v/>
      </c>
      <c r="N94" s="8" t="n"/>
      <c r="O94" s="7">
        <f>IF($A94="","",$L94*(1+$N94))</f>
        <v/>
      </c>
      <c r="P94" s="9">
        <f>IF($A94="","",IF($I94&lt;=$J94,"À réapprovisionner",IF($I94&lt;=$K94,"Stock faible","OK")))</f>
        <v/>
      </c>
      <c r="Q94" s="10" t="n"/>
      <c r="R94" s="11" t="n"/>
    </row>
    <row r="95" ht="22" customHeight="1">
      <c r="A95" s="2" t="n"/>
      <c r="B95" s="3" t="n"/>
      <c r="C95" s="3" t="n"/>
      <c r="D95" s="3" t="n"/>
      <c r="E95" s="3" t="n"/>
      <c r="F95" s="4" t="n"/>
      <c r="G95" s="4" t="n"/>
      <c r="H95" s="4" t="n"/>
      <c r="I95" s="12">
        <f>IF($A95="","",$F95+$G95-$H95)</f>
        <v/>
      </c>
      <c r="J95" s="4" t="n"/>
      <c r="K95" s="4" t="n"/>
      <c r="L95" s="6" t="n"/>
      <c r="M95" s="13">
        <f>IF($A95="","",$I95*$L95)</f>
        <v/>
      </c>
      <c r="N95" s="8" t="n"/>
      <c r="O95" s="13">
        <f>IF($A95="","",$L95*(1+$N95))</f>
        <v/>
      </c>
      <c r="P95" s="14">
        <f>IF($A95="","",IF($I95&lt;=$J95,"À réapprovisionner",IF($I95&lt;=$K95,"Stock faible","OK")))</f>
        <v/>
      </c>
      <c r="Q95" s="10" t="n"/>
      <c r="R95" s="11" t="n"/>
    </row>
    <row r="96" ht="22" customHeight="1">
      <c r="A96" s="2" t="n"/>
      <c r="B96" s="3" t="n"/>
      <c r="C96" s="3" t="n"/>
      <c r="D96" s="3" t="n"/>
      <c r="E96" s="3" t="n"/>
      <c r="F96" s="4" t="n"/>
      <c r="G96" s="4" t="n"/>
      <c r="H96" s="4" t="n"/>
      <c r="I96" s="5">
        <f>IF($A96="","",$F96+$G96-$H96)</f>
        <v/>
      </c>
      <c r="J96" s="4" t="n"/>
      <c r="K96" s="4" t="n"/>
      <c r="L96" s="6" t="n"/>
      <c r="M96" s="7">
        <f>IF($A96="","",$I96*$L96)</f>
        <v/>
      </c>
      <c r="N96" s="8" t="n"/>
      <c r="O96" s="7">
        <f>IF($A96="","",$L96*(1+$N96))</f>
        <v/>
      </c>
      <c r="P96" s="9">
        <f>IF($A96="","",IF($I96&lt;=$J96,"À réapprovisionner",IF($I96&lt;=$K96,"Stock faible","OK")))</f>
        <v/>
      </c>
      <c r="Q96" s="10" t="n"/>
      <c r="R96" s="11" t="n"/>
    </row>
    <row r="97" ht="22" customHeight="1">
      <c r="A97" s="2" t="n"/>
      <c r="B97" s="3" t="n"/>
      <c r="C97" s="3" t="n"/>
      <c r="D97" s="3" t="n"/>
      <c r="E97" s="3" t="n"/>
      <c r="F97" s="4" t="n"/>
      <c r="G97" s="4" t="n"/>
      <c r="H97" s="4" t="n"/>
      <c r="I97" s="12">
        <f>IF($A97="","",$F97+$G97-$H97)</f>
        <v/>
      </c>
      <c r="J97" s="4" t="n"/>
      <c r="K97" s="4" t="n"/>
      <c r="L97" s="6" t="n"/>
      <c r="M97" s="13">
        <f>IF($A97="","",$I97*$L97)</f>
        <v/>
      </c>
      <c r="N97" s="8" t="n"/>
      <c r="O97" s="13">
        <f>IF($A97="","",$L97*(1+$N97))</f>
        <v/>
      </c>
      <c r="P97" s="14">
        <f>IF($A97="","",IF($I97&lt;=$J97,"À réapprovisionner",IF($I97&lt;=$K97,"Stock faible","OK")))</f>
        <v/>
      </c>
      <c r="Q97" s="10" t="n"/>
      <c r="R97" s="11" t="n"/>
    </row>
    <row r="98" ht="22" customHeight="1">
      <c r="A98" s="2" t="n"/>
      <c r="B98" s="3" t="n"/>
      <c r="C98" s="3" t="n"/>
      <c r="D98" s="3" t="n"/>
      <c r="E98" s="3" t="n"/>
      <c r="F98" s="4" t="n"/>
      <c r="G98" s="4" t="n"/>
      <c r="H98" s="4" t="n"/>
      <c r="I98" s="5">
        <f>IF($A98="","",$F98+$G98-$H98)</f>
        <v/>
      </c>
      <c r="J98" s="4" t="n"/>
      <c r="K98" s="4" t="n"/>
      <c r="L98" s="6" t="n"/>
      <c r="M98" s="7">
        <f>IF($A98="","",$I98*$L98)</f>
        <v/>
      </c>
      <c r="N98" s="8" t="n"/>
      <c r="O98" s="7">
        <f>IF($A98="","",$L98*(1+$N98))</f>
        <v/>
      </c>
      <c r="P98" s="9">
        <f>IF($A98="","",IF($I98&lt;=$J98,"À réapprovisionner",IF($I98&lt;=$K98,"Stock faible","OK")))</f>
        <v/>
      </c>
      <c r="Q98" s="10" t="n"/>
      <c r="R98" s="11" t="n"/>
    </row>
    <row r="99" ht="22" customHeight="1">
      <c r="A99" s="2" t="n"/>
      <c r="B99" s="3" t="n"/>
      <c r="C99" s="3" t="n"/>
      <c r="D99" s="3" t="n"/>
      <c r="E99" s="3" t="n"/>
      <c r="F99" s="4" t="n"/>
      <c r="G99" s="4" t="n"/>
      <c r="H99" s="4" t="n"/>
      <c r="I99" s="12">
        <f>IF($A99="","",$F99+$G99-$H99)</f>
        <v/>
      </c>
      <c r="J99" s="4" t="n"/>
      <c r="K99" s="4" t="n"/>
      <c r="L99" s="6" t="n"/>
      <c r="M99" s="13">
        <f>IF($A99="","",$I99*$L99)</f>
        <v/>
      </c>
      <c r="N99" s="8" t="n"/>
      <c r="O99" s="13">
        <f>IF($A99="","",$L99*(1+$N99))</f>
        <v/>
      </c>
      <c r="P99" s="14">
        <f>IF($A99="","",IF($I99&lt;=$J99,"À réapprovisionner",IF($I99&lt;=$K99,"Stock faible","OK")))</f>
        <v/>
      </c>
      <c r="Q99" s="10" t="n"/>
      <c r="R99" s="11" t="n"/>
    </row>
    <row r="100" ht="22" customHeight="1">
      <c r="A100" s="2" t="n"/>
      <c r="B100" s="3" t="n"/>
      <c r="C100" s="3" t="n"/>
      <c r="D100" s="3" t="n"/>
      <c r="E100" s="3" t="n"/>
      <c r="F100" s="4" t="n"/>
      <c r="G100" s="4" t="n"/>
      <c r="H100" s="4" t="n"/>
      <c r="I100" s="5">
        <f>IF($A100="","",$F100+$G100-$H100)</f>
        <v/>
      </c>
      <c r="J100" s="4" t="n"/>
      <c r="K100" s="4" t="n"/>
      <c r="L100" s="6" t="n"/>
      <c r="M100" s="7">
        <f>IF($A100="","",$I100*$L100)</f>
        <v/>
      </c>
      <c r="N100" s="8" t="n"/>
      <c r="O100" s="7">
        <f>IF($A100="","",$L100*(1+$N100))</f>
        <v/>
      </c>
      <c r="P100" s="9">
        <f>IF($A100="","",IF($I100&lt;=$J100,"À réapprovisionner",IF($I100&lt;=$K100,"Stock faible","OK")))</f>
        <v/>
      </c>
      <c r="Q100" s="10" t="n"/>
      <c r="R100" s="11" t="n"/>
    </row>
    <row r="101" ht="22" customHeight="1">
      <c r="A101" s="2" t="n"/>
      <c r="B101" s="3" t="n"/>
      <c r="C101" s="3" t="n"/>
      <c r="D101" s="3" t="n"/>
      <c r="E101" s="3" t="n"/>
      <c r="F101" s="4" t="n"/>
      <c r="G101" s="4" t="n"/>
      <c r="H101" s="4" t="n"/>
      <c r="I101" s="12">
        <f>IF($A101="","",$F101+$G101-$H101)</f>
        <v/>
      </c>
      <c r="J101" s="4" t="n"/>
      <c r="K101" s="4" t="n"/>
      <c r="L101" s="6" t="n"/>
      <c r="M101" s="13">
        <f>IF($A101="","",$I101*$L101)</f>
        <v/>
      </c>
      <c r="N101" s="8" t="n"/>
      <c r="O101" s="13">
        <f>IF($A101="","",$L101*(1+$N101))</f>
        <v/>
      </c>
      <c r="P101" s="14">
        <f>IF($A101="","",IF($I101&lt;=$J101,"À réapprovisionner",IF($I101&lt;=$K101,"Stock faible","OK")))</f>
        <v/>
      </c>
      <c r="Q101" s="10" t="n"/>
      <c r="R101" s="11" t="n"/>
    </row>
    <row r="103">
      <c r="A103" s="15" t="inlineStr">
        <is>
          <t>Totaux</t>
        </is>
      </c>
      <c r="B103" s="15" t="n"/>
      <c r="C103" s="15" t="n"/>
      <c r="D103" s="15" t="n"/>
      <c r="E103" s="15" t="n"/>
      <c r="F103" s="16">
        <f>SUM($F$2:$F$101)</f>
        <v/>
      </c>
      <c r="G103" s="16">
        <f>SUM($G$2:$G$101)</f>
        <v/>
      </c>
      <c r="H103" s="16">
        <f>SUM($H$2:$H$101)</f>
        <v/>
      </c>
      <c r="I103" s="16">
        <f>SUM($I$2:$I$101)</f>
        <v/>
      </c>
      <c r="J103" s="15" t="n"/>
      <c r="K103" s="15" t="n"/>
      <c r="L103" s="15" t="n"/>
      <c r="M103" s="17">
        <f>SUM($M$2:$M$101)</f>
        <v/>
      </c>
      <c r="N103" s="15" t="n"/>
      <c r="O103" s="15" t="n"/>
      <c r="P103" s="15" t="n"/>
      <c r="Q103" s="15" t="n"/>
      <c r="R103" s="15" t="n"/>
    </row>
  </sheetData>
  <autoFilter ref="A1:R101"/>
  <conditionalFormatting sqref="P2:P101">
    <cfRule type="expression" priority="1" dxfId="0" stopIfTrue="1">
      <formula>$P2="À réapprovisionner"</formula>
    </cfRule>
    <cfRule type="expression" priority="2" dxfId="1" stopIfTrue="1">
      <formula>$P2="Stock faible"</formula>
    </cfRule>
    <cfRule type="expression" priority="3" dxfId="2" stopIfTrue="1">
      <formula>$P2="OK"</formula>
    </cfRule>
  </conditionalFormatting>
  <dataValidations count="3">
    <dataValidation sqref="C2:C101" showErrorMessage="1" showInputMessage="1" allowBlank="1" errorTitle="Catégorie invalide" error="Sélectionnez une catégorie proposée." type="list">
      <formula1>='Listes et consignes'!$A$4:$A$8</formula1>
    </dataValidation>
    <dataValidation sqref="N2:N101" showErrorMessage="1" showInputMessage="1" allowBlank="1" errorTitle="Taux de TVA invalide" error="Sélectionnez un taux de TVA proposé." type="list">
      <formula1>='Listes et consignes'!$B$4:$B$7</formula1>
    </dataValidation>
    <dataValidation sqref="E2:E101" showErrorMessage="1" showInputMessage="1" allowBlank="1" errorTitle="Emplacement invalide" error="Sélectionnez un emplacement proposé." type="list">
      <formula1>='Listes et consignes'!$C$4:$C$13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4" customWidth="1" min="3" max="3"/>
    <col width="4" customWidth="1" min="4" max="4"/>
    <col width="4" customWidth="1" min="5" max="5"/>
    <col width="25" customWidth="1" min="6" max="6"/>
    <col width="24" customWidth="1" min="7" max="7"/>
    <col width="4" customWidth="1" min="8" max="8"/>
    <col width="4" customWidth="1" min="9" max="9"/>
    <col width="4" customWidth="1" min="10" max="10"/>
    <col width="4" customWidth="1" min="11" max="11"/>
  </cols>
  <sheetData>
    <row r="1" ht="32" customHeight="1">
      <c r="A1" s="18" t="inlineStr">
        <is>
          <t>Tableau de bord du stock</t>
        </is>
      </c>
    </row>
    <row r="2">
      <c r="F2" s="19" t="inlineStr">
        <is>
          <t>Consultation par référence</t>
        </is>
      </c>
      <c r="G2" s="19" t="inlineStr"/>
    </row>
    <row r="3">
      <c r="A3" s="1" t="inlineStr">
        <is>
          <t>Indicateur</t>
        </is>
      </c>
      <c r="B3" s="1" t="inlineStr">
        <is>
          <t>Valeur</t>
        </is>
      </c>
      <c r="F3" s="20" t="inlineStr">
        <is>
          <t>Référence à consulter</t>
        </is>
      </c>
      <c r="G3" s="2" t="inlineStr">
        <is>
          <t>STK-0001</t>
        </is>
      </c>
    </row>
    <row r="4">
      <c r="A4" s="21" t="inlineStr">
        <is>
          <t>Nombre total de références</t>
        </is>
      </c>
      <c r="B4" s="22">
        <f>COUNTA('Suivi du stock'!$A$2:$A$101)</f>
        <v/>
      </c>
      <c r="F4" s="20" t="inlineStr">
        <is>
          <t>Désignation</t>
        </is>
      </c>
      <c r="G4" s="23">
        <f>IF($G$3="","",IFERROR(VLOOKUP($G$3,'Suivi du stock'!$A$2:$R$101,2,0),""))</f>
        <v/>
      </c>
    </row>
    <row r="5">
      <c r="A5" s="21" t="inlineStr">
        <is>
          <t>Quantité totale en stock</t>
        </is>
      </c>
      <c r="B5" s="22">
        <f>SUM('Suivi du stock'!$I$2:$I$101)</f>
        <v/>
      </c>
      <c r="F5" s="20" t="inlineStr">
        <is>
          <t>Stock théorique</t>
        </is>
      </c>
      <c r="G5" s="24">
        <f>IF($G$3="","",IFERROR(VLOOKUP($G$3,'Suivi du stock'!$A$2:$R$101,9,0),""))</f>
        <v/>
      </c>
    </row>
    <row r="6">
      <c r="A6" s="21" t="inlineStr">
        <is>
          <t>Valeur totale du stock HT</t>
        </is>
      </c>
      <c r="B6" s="25">
        <f>SUM('Suivi du stock'!$M$2:$M$101)</f>
        <v/>
      </c>
      <c r="F6" s="20" t="inlineStr">
        <is>
          <t>Valeur du stock HT</t>
        </is>
      </c>
      <c r="G6" s="26">
        <f>IF($G$3="","",IFERROR(VLOOKUP($G$3,'Suivi du stock'!$A$2:$R$101,13,0),""))</f>
        <v/>
      </c>
    </row>
    <row r="7">
      <c r="A7" s="21" t="inlineStr">
        <is>
          <t>Articles à réapprovisionner</t>
        </is>
      </c>
      <c r="B7" s="22">
        <f>COUNTIF('Suivi du stock'!$P$2:$P$101,"À réapprovisionner")</f>
        <v/>
      </c>
      <c r="F7" s="20" t="inlineStr">
        <is>
          <t>Statut</t>
        </is>
      </c>
      <c r="G7" s="14">
        <f>IF($G$3="","",IFERROR(VLOOKUP($G$3,'Suivi du stock'!$A$2:$R$101,16,0),""))</f>
        <v/>
      </c>
    </row>
    <row r="8">
      <c r="A8" s="21" t="inlineStr">
        <is>
          <t>Prix moyen unitaire HT</t>
        </is>
      </c>
      <c r="B8" s="25">
        <f>IFERROR(AVERAGE('Suivi du stock'!$L$2:$L$101),0)</f>
        <v/>
      </c>
    </row>
    <row r="11">
      <c r="A11" s="1" t="inlineStr">
        <is>
          <t>Catégorie</t>
        </is>
      </c>
      <c r="B11" s="1" t="inlineStr">
        <is>
          <t>Nombre d’articles</t>
        </is>
      </c>
      <c r="C11" s="1" t="inlineStr">
        <is>
          <t>Quantité totale</t>
        </is>
      </c>
      <c r="D11" s="1" t="inlineStr">
        <is>
          <t>Valeur totale HT</t>
        </is>
      </c>
      <c r="F11" s="1" t="inlineStr">
        <is>
          <t>Statut</t>
        </is>
      </c>
      <c r="G11" s="1" t="inlineStr">
        <is>
          <t>Nombre d’articles</t>
        </is>
      </c>
    </row>
    <row r="12">
      <c r="A12" s="27" t="inlineStr">
        <is>
          <t>Papeterie</t>
        </is>
      </c>
      <c r="B12" s="28">
        <f>COUNTIF('Suivi du stock'!$C$2:$C$101,$A12)</f>
        <v/>
      </c>
      <c r="C12" s="28">
        <f>SUMIF('Suivi du stock'!$C$2:$C$101,$A12,'Suivi du stock'!$I$2:$I$101)</f>
        <v/>
      </c>
      <c r="D12" s="7">
        <f>SUMIF('Suivi du stock'!$C$2:$C$101,$A12,'Suivi du stock'!$M$2:$M$101)</f>
        <v/>
      </c>
      <c r="F12" s="27" t="inlineStr">
        <is>
          <t>OK</t>
        </is>
      </c>
      <c r="G12" s="28">
        <f>COUNTIF('Suivi du stock'!$P$2:$P$101,$F12)</f>
        <v/>
      </c>
    </row>
    <row r="13">
      <c r="A13" s="23" t="inlineStr">
        <is>
          <t>Informatique</t>
        </is>
      </c>
      <c r="B13" s="29">
        <f>COUNTIF('Suivi du stock'!$C$2:$C$101,$A13)</f>
        <v/>
      </c>
      <c r="C13" s="29">
        <f>SUMIF('Suivi du stock'!$C$2:$C$101,$A13,'Suivi du stock'!$I$2:$I$101)</f>
        <v/>
      </c>
      <c r="D13" s="13">
        <f>SUMIF('Suivi du stock'!$C$2:$C$101,$A13,'Suivi du stock'!$M$2:$M$101)</f>
        <v/>
      </c>
      <c r="F13" s="23" t="inlineStr">
        <is>
          <t>Stock faible</t>
        </is>
      </c>
      <c r="G13" s="29">
        <f>COUNTIF('Suivi du stock'!$P$2:$P$101,$F13)</f>
        <v/>
      </c>
    </row>
    <row r="14">
      <c r="A14" s="27" t="inlineStr">
        <is>
          <t>Emballage</t>
        </is>
      </c>
      <c r="B14" s="28">
        <f>COUNTIF('Suivi du stock'!$C$2:$C$101,$A14)</f>
        <v/>
      </c>
      <c r="C14" s="28">
        <f>SUMIF('Suivi du stock'!$C$2:$C$101,$A14,'Suivi du stock'!$I$2:$I$101)</f>
        <v/>
      </c>
      <c r="D14" s="7">
        <f>SUMIF('Suivi du stock'!$C$2:$C$101,$A14,'Suivi du stock'!$M$2:$M$101)</f>
        <v/>
      </c>
      <c r="F14" s="27" t="inlineStr">
        <is>
          <t>À réapprovisionner</t>
        </is>
      </c>
      <c r="G14" s="28">
        <f>COUNTIF('Suivi du stock'!$P$2:$P$101,$F14)</f>
        <v/>
      </c>
    </row>
    <row r="15">
      <c r="A15" s="23" t="inlineStr">
        <is>
          <t>Entretien</t>
        </is>
      </c>
      <c r="B15" s="29">
        <f>COUNTIF('Suivi du stock'!$C$2:$C$101,$A15)</f>
        <v/>
      </c>
      <c r="C15" s="29">
        <f>SUMIF('Suivi du stock'!$C$2:$C$101,$A15,'Suivi du stock'!$I$2:$I$101)</f>
        <v/>
      </c>
      <c r="D15" s="13">
        <f>SUMIF('Suivi du stock'!$C$2:$C$101,$A15,'Suivi du stock'!$M$2:$M$101)</f>
        <v/>
      </c>
    </row>
    <row r="16">
      <c r="A16" s="27" t="inlineStr">
        <is>
          <t>Mobilier</t>
        </is>
      </c>
      <c r="B16" s="28">
        <f>COUNTIF('Suivi du stock'!$C$2:$C$101,$A16)</f>
        <v/>
      </c>
      <c r="C16" s="28">
        <f>SUMIF('Suivi du stock'!$C$2:$C$101,$A16,'Suivi du stock'!$I$2:$I$101)</f>
        <v/>
      </c>
      <c r="D16" s="7">
        <f>SUMIF('Suivi du stock'!$C$2:$C$101,$A16,'Suivi du stock'!$M$2:$M$101)</f>
        <v/>
      </c>
    </row>
  </sheetData>
  <mergeCells count="1">
    <mergeCell ref="A1:K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22" customWidth="1" min="3" max="3"/>
    <col width="4" customWidth="1" min="4" max="4"/>
    <col width="34" customWidth="1" min="5" max="5"/>
    <col width="34" customWidth="1" min="6" max="6"/>
    <col width="18" customWidth="1" min="7" max="7"/>
    <col width="18" customWidth="1" min="8" max="8"/>
  </cols>
  <sheetData>
    <row r="1" ht="32" customHeight="1">
      <c r="A1" s="18" t="inlineStr">
        <is>
          <t>Listes de saisie et consignes d’utilisation</t>
        </is>
      </c>
    </row>
    <row r="3">
      <c r="A3" s="19" t="inlineStr">
        <is>
          <t>Catégories</t>
        </is>
      </c>
      <c r="B3" s="19" t="inlineStr">
        <is>
          <t>Taux de TVA</t>
        </is>
      </c>
      <c r="C3" s="19" t="inlineStr">
        <is>
          <t>Emplacements</t>
        </is>
      </c>
      <c r="E3" s="19" t="inlineStr">
        <is>
          <t>Consignes d’utilisation</t>
        </is>
      </c>
    </row>
    <row r="4" ht="28" customHeight="1">
      <c r="A4" s="27" t="inlineStr">
        <is>
          <t>Papeterie</t>
        </is>
      </c>
      <c r="B4" s="30" t="n">
        <v>0.2</v>
      </c>
      <c r="C4" s="27" t="inlineStr">
        <is>
          <t>Paris - A1</t>
        </is>
      </c>
      <c r="E4" s="31" t="inlineStr">
        <is>
          <t>Saisir uniquement les cellules jaunes de la feuille « Suivi du stock ».</t>
        </is>
      </c>
    </row>
    <row r="5" ht="28" customHeight="1">
      <c r="A5" s="23" t="inlineStr">
        <is>
          <t>Informatique</t>
        </is>
      </c>
      <c r="B5" s="32" t="n">
        <v>0.1</v>
      </c>
      <c r="C5" s="23" t="inlineStr">
        <is>
          <t>Lyon - B2</t>
        </is>
      </c>
      <c r="E5" s="33" t="inlineStr">
        <is>
          <t>Ne pas modifier les colonnes calculées ni leurs formules.</t>
        </is>
      </c>
    </row>
    <row r="6" ht="28" customHeight="1">
      <c r="A6" s="27" t="inlineStr">
        <is>
          <t>Emballage</t>
        </is>
      </c>
      <c r="B6" s="30" t="n">
        <v>0.055</v>
      </c>
      <c r="C6" s="27" t="inlineStr">
        <is>
          <t>Nantes - C1</t>
        </is>
      </c>
      <c r="E6" s="31" t="inlineStr">
        <is>
          <t>Utiliser une référence unique pour chaque article afin de fiabiliser la recherche.</t>
        </is>
      </c>
    </row>
    <row r="7" ht="28" customHeight="1">
      <c r="A7" s="23" t="inlineStr">
        <is>
          <t>Entretien</t>
        </is>
      </c>
      <c r="B7" s="32" t="n">
        <v>0.021</v>
      </c>
      <c r="C7" s="23" t="inlineStr">
        <is>
          <t>Marseille - B1</t>
        </is>
      </c>
      <c r="E7" s="33" t="inlineStr">
        <is>
          <t>Mettre à jour les entrées et sorties lors de chaque mouvement de stock.</t>
        </is>
      </c>
    </row>
    <row r="8" ht="28" customHeight="1">
      <c r="A8" s="27" t="inlineStr">
        <is>
          <t>Mobilier</t>
        </is>
      </c>
      <c r="C8" s="27" t="inlineStr">
        <is>
          <t>Bordeaux - A2</t>
        </is>
      </c>
      <c r="E8" s="31" t="inlineStr">
        <is>
          <t>Les prix sont exprimés en euros HT, sauf indication contraire.</t>
        </is>
      </c>
    </row>
    <row r="9" ht="28" customHeight="1">
      <c r="C9" s="23" t="inlineStr">
        <is>
          <t>Toulouse - C2</t>
        </is>
      </c>
      <c r="E9" s="33" t="inlineStr">
        <is>
          <t>Le statut compare le stock théorique avec le seuil d’alerte puis le stock minimum.</t>
        </is>
      </c>
    </row>
    <row r="10">
      <c r="C10" s="27" t="inlineStr">
        <is>
          <t>Lille - D1</t>
        </is>
      </c>
    </row>
    <row r="11">
      <c r="C11" s="23" t="inlineStr">
        <is>
          <t>Strasbourg - D2</t>
        </is>
      </c>
      <c r="E11" s="19" t="inlineStr">
        <is>
          <t>Colonnes calculées</t>
        </is>
      </c>
    </row>
    <row r="12" ht="28" customHeight="1">
      <c r="C12" s="27" t="inlineStr">
        <is>
          <t>Rennes - E1</t>
        </is>
      </c>
      <c r="E12" s="31" t="inlineStr">
        <is>
          <t>Stock théorique : stock initial + entrées - sorties.</t>
        </is>
      </c>
    </row>
    <row r="13" ht="28" customHeight="1">
      <c r="C13" s="23" t="inlineStr">
        <is>
          <t>Grenoble - E2</t>
        </is>
      </c>
      <c r="E13" s="33" t="inlineStr">
        <is>
          <t>Valeur du stock HT : stock théorique multiplié par le prix unitaire HT.</t>
        </is>
      </c>
    </row>
    <row r="14" ht="28" customHeight="1">
      <c r="E14" s="31" t="inlineStr">
        <is>
          <t>Prix unitaire TTC : prix unitaire HT incluant le taux de TVA.</t>
        </is>
      </c>
    </row>
    <row r="15" ht="28" customHeight="1">
      <c r="E15" s="33" t="inlineStr">
        <is>
          <t>Statut : À réapprovisionner, Stock faible ou OK selon les seuils renseignés.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2026-10-01T14:24:20Z</dcterms:created>
  <dcterms:modified xmlns:dcterms="http://purl.org/dc/terms/" xmlns:xsi="http://www.w3.org/2001/XMLSchema-instance" xsi:type="dcterms:W3CDTF">2026-10-01T14:24:20Z</dcterms:modified>
</cp:coreProperties>
</file>