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ventions" sheetId="1" state="visible" r:id="rId1"/>
    <sheet xmlns:r="http://schemas.openxmlformats.org/officeDocument/2006/relationships" name="Listes" sheetId="2" state="visible" r:id="rId2"/>
    <sheet xmlns:r="http://schemas.openxmlformats.org/officeDocument/2006/relationships" name="Tableau de bord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'Interventions'!$A$1:$U$110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hh:mm"/>
    <numFmt numFmtId="167" formatCode="#,##0.00&quot; €&quot;"/>
    <numFmt numFmtId="168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00000"/>
      <sz val="10"/>
    </font>
    <font>
      <name val="Calibri"/>
      <b val="1"/>
      <color rgb="00000000"/>
      <sz val="10"/>
    </font>
  </fonts>
  <fills count="8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FFFBEB"/>
      </patternFill>
    </fill>
    <fill>
      <patternFill patternType="solid">
        <fgColor rgb="00EAF7F1"/>
      </patternFill>
    </fill>
    <fill>
      <patternFill patternType="solid">
        <fgColor rgb="00FFFFFF"/>
      </patternFill>
    </fill>
    <fill>
      <patternFill patternType="solid">
        <fgColor rgb="00F97316"/>
      </patternFill>
    </fill>
    <fill>
      <patternFill patternType="solid">
        <fgColor rgb="0012946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center" vertical="center"/>
    </xf>
    <xf numFmtId="2" fontId="2" fillId="4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8" fontId="2" fillId="3" borderId="1" applyAlignment="1" pivotButton="0" quotePrefix="0" xfId="0">
      <alignment horizontal="center" vertical="center"/>
    </xf>
    <xf numFmtId="2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2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7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7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/>
    </xf>
    <xf numFmtId="0" fontId="1" fillId="7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2" fontId="3" fillId="5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000000"/>
        <sz val="10"/>
      </font>
      <fill>
        <patternFill patternType="solid">
          <fgColor rgb="00F97316"/>
        </patternFill>
      </fill>
    </dxf>
    <dxf>
      <font>
        <name val="Calibri"/>
        <b val="1"/>
        <color rgb="00000000"/>
        <sz val="10"/>
      </font>
      <fill>
        <patternFill patternType="solid">
          <fgColor rgb="00FFFBEB"/>
        </patternFill>
      </fill>
    </dxf>
    <dxf>
      <font>
        <name val="Calibri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Nombre d’interventions par statut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bord'!E3</f>
            </strRef>
          </tx>
          <spPr>
            <a:solidFill xmlns:a="http://schemas.openxmlformats.org/drawingml/2006/main">
              <a:srgbClr val="0E7A54"/>
            </a:solidFill>
            <a:ln xmlns:a="http://schemas.openxmlformats.org/drawingml/2006/main">
              <a:solidFill>
                <a:srgbClr val="0E7A54"/>
              </a:solidFill>
              <a:prstDash val="solid"/>
            </a:ln>
          </spPr>
          <cat>
            <numRef>
              <f>'Tableau de bord'!$D$4:$D$7</f>
            </numRef>
          </cat>
          <val>
            <numRef>
              <f>'Tableau de bord'!$E$4:$E$7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 HT par technicien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bord'!C15</f>
            </strRef>
          </tx>
          <spPr>
            <a:solidFill xmlns:a="http://schemas.openxmlformats.org/drawingml/2006/main">
              <a:srgbClr val="12946A"/>
            </a:solidFill>
            <a:ln xmlns:a="http://schemas.openxmlformats.org/drawingml/2006/main">
              <a:solidFill>
                <a:srgbClr val="12946A"/>
              </a:solidFill>
              <a:prstDash val="solid"/>
            </a:ln>
          </spPr>
          <cat>
            <numRef>
              <f>'Tableau de bord'!$A$16:$A$20</f>
            </numRef>
          </cat>
          <val>
            <numRef>
              <f>'Tableau de bord'!$C$16:$C$20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Technicien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types d’intervention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bord'!B33</f>
            </strRef>
          </tx>
          <spPr>
            <a:solidFill xmlns:a="http://schemas.openxmlformats.org/drawingml/2006/main">
              <a:srgbClr val="0E7A54"/>
            </a:solidFill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7A5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2946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9731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bord'!$A$34:$A$37</f>
            </numRef>
          </cat>
          <val>
            <numRef>
              <f>'Tableau de bord'!$B$34:$B$37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32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15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32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18" customWidth="1" min="4" max="4"/>
    <col width="15" customWidth="1" min="5" max="5"/>
    <col width="21" customWidth="1" min="6" max="6"/>
    <col width="25" customWidth="1" min="7" max="7"/>
    <col width="42" customWidth="1" min="8" max="8"/>
    <col width="14" customWidth="1" min="9" max="9"/>
    <col width="12" customWidth="1" min="10" max="10"/>
    <col width="12" customWidth="1" min="11" max="11"/>
    <col width="12" customWidth="1" min="12" max="12"/>
    <col width="19" customWidth="1" min="13" max="13"/>
    <col width="20" customWidth="1" min="14" max="14"/>
    <col width="21" customWidth="1" min="15" max="15"/>
    <col width="16" customWidth="1" min="16" max="16"/>
    <col width="10" customWidth="1" min="17" max="17"/>
    <col width="15" customWidth="1" min="18" max="18"/>
    <col width="17" customWidth="1" min="19" max="19"/>
    <col width="13" customWidth="1" min="20" max="20"/>
    <col width="34" customWidth="1" min="21" max="21"/>
  </cols>
  <sheetData>
    <row r="1" ht="34" customHeight="1">
      <c r="A1" s="1" t="inlineStr">
        <is>
          <t>N° intervention</t>
        </is>
      </c>
      <c r="B1" s="1" t="inlineStr">
        <is>
          <t>Date</t>
        </is>
      </c>
      <c r="C1" s="1" t="inlineStr">
        <is>
          <t>Client</t>
        </is>
      </c>
      <c r="D1" s="1" t="inlineStr">
        <is>
          <t>Contact</t>
        </is>
      </c>
      <c r="E1" s="1" t="inlineStr">
        <is>
          <t>Ville</t>
        </is>
      </c>
      <c r="F1" s="1" t="inlineStr">
        <is>
          <t>Technicien</t>
        </is>
      </c>
      <c r="G1" s="1" t="inlineStr">
        <is>
          <t>Type d’intervention</t>
        </is>
      </c>
      <c r="H1" s="1" t="inlineStr">
        <is>
          <t>Description</t>
        </is>
      </c>
      <c r="I1" s="1" t="inlineStr">
        <is>
          <t>Statut</t>
        </is>
      </c>
      <c r="J1" s="1" t="inlineStr">
        <is>
          <t>Heure début</t>
        </is>
      </c>
      <c r="K1" s="1" t="inlineStr">
        <is>
          <t>Heure fin</t>
        </is>
      </c>
      <c r="L1" s="1" t="inlineStr">
        <is>
          <t>Durée (h)</t>
        </is>
      </c>
      <c r="M1" s="1" t="inlineStr">
        <is>
          <t>Déplacement (€ HT)</t>
        </is>
      </c>
      <c r="N1" s="1" t="inlineStr">
        <is>
          <t>Taux horaire (€ HT)</t>
        </is>
      </c>
      <c r="O1" s="1" t="inlineStr">
        <is>
          <t>Main-d’œuvre (€ HT)</t>
        </is>
      </c>
      <c r="P1" s="1" t="inlineStr">
        <is>
          <t>Total HT (€)</t>
        </is>
      </c>
      <c r="Q1" s="1" t="inlineStr">
        <is>
          <t>TVA</t>
        </is>
      </c>
      <c r="R1" s="1" t="inlineStr">
        <is>
          <t>TVA (€)</t>
        </is>
      </c>
      <c r="S1" s="1" t="inlineStr">
        <is>
          <t>Total TTC (€)</t>
        </is>
      </c>
      <c r="T1" s="1" t="inlineStr">
        <is>
          <t>Facturé ?</t>
        </is>
      </c>
      <c r="U1" s="1" t="inlineStr">
        <is>
          <t>Commentaires</t>
        </is>
      </c>
    </row>
    <row r="2">
      <c r="A2" s="2" t="inlineStr">
        <is>
          <t>INT-2026-001</t>
        </is>
      </c>
      <c r="B2" s="3" t="n">
        <v>46027</v>
      </c>
      <c r="C2" s="4" t="inlineStr">
        <is>
          <t>Camille Martin</t>
        </is>
      </c>
      <c r="D2" s="4" t="inlineStr">
        <is>
          <t>Sophie Durand</t>
        </is>
      </c>
      <c r="E2" s="2" t="inlineStr">
        <is>
          <t>Paris</t>
        </is>
      </c>
      <c r="F2" s="2" t="inlineStr">
        <is>
          <t>Camille Martin</t>
        </is>
      </c>
      <c r="G2" s="2" t="inlineStr">
        <is>
          <t>Maintenance préventive</t>
        </is>
      </c>
      <c r="H2" s="4" t="inlineStr">
        <is>
          <t>Maintenance de climatisation : nettoyage des filtres et contrôle général</t>
        </is>
      </c>
      <c r="I2" s="2" t="inlineStr">
        <is>
          <t>Terminée</t>
        </is>
      </c>
      <c r="J2" s="5" t="n">
        <v>0.3541666666666667</v>
      </c>
      <c r="K2" s="5" t="n">
        <v>0.4583333333333333</v>
      </c>
      <c r="L2" s="6">
        <f>IF(OR(J2="",K2=""),"",IFERROR((K2-J2)*24,0))</f>
        <v/>
      </c>
      <c r="M2" s="7" t="n">
        <v>35</v>
      </c>
      <c r="N2" s="8">
        <f>IF(F2="","",IFERROR(VLOOKUP(F2,'Listes'!$A$2:$B$6,2,FALSE),0))</f>
        <v/>
      </c>
      <c r="O2" s="8">
        <f>IF(OR(L2="",N2=""),"",L2*N2)</f>
        <v/>
      </c>
      <c r="P2" s="8">
        <f>IF(AND(M2="",O2=""),"",IFERROR(M2+O2,0))</f>
        <v/>
      </c>
      <c r="Q2" s="9" t="n">
        <v>0.2</v>
      </c>
      <c r="R2" s="8">
        <f>IF(OR(P2="",Q2=""),"",IFERROR(P2*Q2,0))</f>
        <v/>
      </c>
      <c r="S2" s="8">
        <f>IF(OR(P2="",R2=""),"",IFERROR(P2+R2,0))</f>
        <v/>
      </c>
      <c r="T2" s="2" t="inlineStr">
        <is>
          <t>Oui</t>
        </is>
      </c>
      <c r="U2" s="4" t="inlineStr">
        <is>
          <t>Contrat annuel</t>
        </is>
      </c>
    </row>
    <row r="3">
      <c r="A3" s="2" t="inlineStr">
        <is>
          <t>INT-2026-002</t>
        </is>
      </c>
      <c r="B3" s="3" t="n">
        <v>46032</v>
      </c>
      <c r="C3" s="4" t="inlineStr">
        <is>
          <t>Julien Bernard</t>
        </is>
      </c>
      <c r="D3" s="4" t="inlineStr">
        <is>
          <t>Marc Lefèvre</t>
        </is>
      </c>
      <c r="E3" s="2" t="inlineStr">
        <is>
          <t>Lyon</t>
        </is>
      </c>
      <c r="F3" s="2" t="inlineStr">
        <is>
          <t>Julien Bernard</t>
        </is>
      </c>
      <c r="G3" s="2" t="inlineStr">
        <is>
          <t>Installation</t>
        </is>
      </c>
      <c r="H3" s="4" t="inlineStr">
        <is>
          <t>Installation réseau dans les bureaux et paramétrage des prises</t>
        </is>
      </c>
      <c r="I3" s="2" t="inlineStr">
        <is>
          <t>En cours</t>
        </is>
      </c>
      <c r="J3" s="5" t="n">
        <v>0.375</v>
      </c>
      <c r="K3" s="5" t="n"/>
      <c r="L3" s="10">
        <f>IF(OR(J3="",K3=""),"",IFERROR((K3-J3)*24,0))</f>
        <v/>
      </c>
      <c r="M3" s="7" t="n">
        <v>45</v>
      </c>
      <c r="N3" s="11">
        <f>IF(F3="","",IFERROR(VLOOKUP(F3,'Listes'!$A$2:$B$6,2,FALSE),0))</f>
        <v/>
      </c>
      <c r="O3" s="11">
        <f>IF(OR(L3="",N3=""),"",L3*N3)</f>
        <v/>
      </c>
      <c r="P3" s="11">
        <f>IF(AND(M3="",O3=""),"",IFERROR(M3+O3,0))</f>
        <v/>
      </c>
      <c r="Q3" s="9" t="n">
        <v>0.2</v>
      </c>
      <c r="R3" s="11">
        <f>IF(OR(P3="",Q3=""),"",IFERROR(P3*Q3,0))</f>
        <v/>
      </c>
      <c r="S3" s="11">
        <f>IF(OR(P3="",R3=""),"",IFERROR(P3+R3,0))</f>
        <v/>
      </c>
      <c r="T3" s="2" t="inlineStr">
        <is>
          <t>Non</t>
        </is>
      </c>
      <c r="U3" s="4" t="inlineStr">
        <is>
          <t>Intervention à poursuivre</t>
        </is>
      </c>
    </row>
    <row r="4">
      <c r="A4" s="2" t="inlineStr">
        <is>
          <t>INT-2026-003</t>
        </is>
      </c>
      <c r="B4" s="3" t="n">
        <v>46037</v>
      </c>
      <c r="C4" s="4" t="inlineStr">
        <is>
          <t>Chloé Petit</t>
        </is>
      </c>
      <c r="D4" s="4" t="inlineStr">
        <is>
          <t>Élodie Martin</t>
        </is>
      </c>
      <c r="E4" s="2" t="inlineStr">
        <is>
          <t>Bordeaux</t>
        </is>
      </c>
      <c r="F4" s="2" t="inlineStr">
        <is>
          <t>Thomas Leroy</t>
        </is>
      </c>
      <c r="G4" s="2" t="inlineStr">
        <is>
          <t>Dépannage</t>
        </is>
      </c>
      <c r="H4" s="4" t="inlineStr">
        <is>
          <t>Dépannage électrique sur tableau secondaire et remplacement du disjoncteur</t>
        </is>
      </c>
      <c r="I4" s="2" t="inlineStr">
        <is>
          <t>Terminée</t>
        </is>
      </c>
      <c r="J4" s="5" t="n">
        <v>0.5625</v>
      </c>
      <c r="K4" s="5" t="n">
        <v>0.6666666666666666</v>
      </c>
      <c r="L4" s="6">
        <f>IF(OR(J4="",K4=""),"",IFERROR((K4-J4)*24,0))</f>
        <v/>
      </c>
      <c r="M4" s="7" t="n">
        <v>28</v>
      </c>
      <c r="N4" s="8">
        <f>IF(F4="","",IFERROR(VLOOKUP(F4,'Listes'!$A$2:$B$6,2,FALSE),0))</f>
        <v/>
      </c>
      <c r="O4" s="8">
        <f>IF(OR(L4="",N4=""),"",L4*N4)</f>
        <v/>
      </c>
      <c r="P4" s="8">
        <f>IF(AND(M4="",O4=""),"",IFERROR(M4+O4,0))</f>
        <v/>
      </c>
      <c r="Q4" s="9" t="n">
        <v>0.1</v>
      </c>
      <c r="R4" s="8">
        <f>IF(OR(P4="",Q4=""),"",IFERROR(P4*Q4,0))</f>
        <v/>
      </c>
      <c r="S4" s="8">
        <f>IF(OR(P4="",R4=""),"",IFERROR(P4+R4,0))</f>
        <v/>
      </c>
      <c r="T4" s="2" t="inlineStr">
        <is>
          <t>Oui</t>
        </is>
      </c>
      <c r="U4" s="4" t="inlineStr">
        <is>
          <t>Pièce remplacée</t>
        </is>
      </c>
    </row>
    <row r="5">
      <c r="A5" s="2" t="inlineStr">
        <is>
          <t>INT-2026-004</t>
        </is>
      </c>
      <c r="B5" s="3" t="n">
        <v>46044</v>
      </c>
      <c r="C5" s="4" t="inlineStr">
        <is>
          <t>Thomas Leroy</t>
        </is>
      </c>
      <c r="D5" s="4" t="inlineStr">
        <is>
          <t>Paul Robert</t>
        </is>
      </c>
      <c r="E5" s="2" t="inlineStr">
        <is>
          <t>Toulouse</t>
        </is>
      </c>
      <c r="F5" s="2" t="inlineStr">
        <is>
          <t>Léa Moreau</t>
        </is>
      </c>
      <c r="G5" s="2" t="inlineStr">
        <is>
          <t>Contrôle</t>
        </is>
      </c>
      <c r="H5" s="4" t="inlineStr">
        <is>
          <t>Contrôle de sécurité des accès et vérification des équipements</t>
        </is>
      </c>
      <c r="I5" s="2" t="inlineStr">
        <is>
          <t>Planifiée</t>
        </is>
      </c>
      <c r="J5" s="5" t="n"/>
      <c r="K5" s="5" t="n"/>
      <c r="L5" s="10">
        <f>IF(OR(J5="",K5=""),"",IFERROR((K5-J5)*24,0))</f>
        <v/>
      </c>
      <c r="M5" s="7" t="n"/>
      <c r="N5" s="11">
        <f>IF(F5="","",IFERROR(VLOOKUP(F5,'Listes'!$A$2:$B$6,2,FALSE),0))</f>
        <v/>
      </c>
      <c r="O5" s="11">
        <f>IF(OR(L5="",N5=""),"",L5*N5)</f>
        <v/>
      </c>
      <c r="P5" s="11">
        <f>IF(AND(M5="",O5=""),"",IFERROR(M5+O5,0))</f>
        <v/>
      </c>
      <c r="Q5" s="9" t="n">
        <v>0.2</v>
      </c>
      <c r="R5" s="11">
        <f>IF(OR(P5="",Q5=""),"",IFERROR(P5*Q5,0))</f>
        <v/>
      </c>
      <c r="S5" s="11">
        <f>IF(OR(P5="",R5=""),"",IFERROR(P5+R5,0))</f>
        <v/>
      </c>
      <c r="T5" s="2" t="inlineStr">
        <is>
          <t>Non</t>
        </is>
      </c>
      <c r="U5" s="4" t="inlineStr">
        <is>
          <t>Créneau à confirmer</t>
        </is>
      </c>
    </row>
    <row r="6">
      <c r="A6" s="2" t="inlineStr">
        <is>
          <t>INT-2026-005</t>
        </is>
      </c>
      <c r="B6" s="3" t="n">
        <v>46053</v>
      </c>
      <c r="C6" s="4" t="inlineStr">
        <is>
          <t>Léa Moreau</t>
        </is>
      </c>
      <c r="D6" s="4" t="inlineStr">
        <is>
          <t>Claire Dubois</t>
        </is>
      </c>
      <c r="E6" s="2" t="inlineStr">
        <is>
          <t>Nantes</t>
        </is>
      </c>
      <c r="F6" s="2" t="inlineStr">
        <is>
          <t>Camille Martin</t>
        </is>
      </c>
      <c r="G6" s="2" t="inlineStr">
        <is>
          <t>Maintenance préventive</t>
        </is>
      </c>
      <c r="H6" s="4" t="inlineStr">
        <is>
          <t>Maintenance préventive du système de ventilation et relevé des mesures</t>
        </is>
      </c>
      <c r="I6" s="2" t="inlineStr">
        <is>
          <t>Terminée</t>
        </is>
      </c>
      <c r="J6" s="5" t="n">
        <v>0.4166666666666667</v>
      </c>
      <c r="K6" s="5" t="n">
        <v>0.5104166666666666</v>
      </c>
      <c r="L6" s="6">
        <f>IF(OR(J6="",K6=""),"",IFERROR((K6-J6)*24,0))</f>
        <v/>
      </c>
      <c r="M6" s="7" t="n">
        <v>32</v>
      </c>
      <c r="N6" s="8">
        <f>IF(F6="","",IFERROR(VLOOKUP(F6,'Listes'!$A$2:$B$6,2,FALSE),0))</f>
        <v/>
      </c>
      <c r="O6" s="8">
        <f>IF(OR(L6="",N6=""),"",L6*N6)</f>
        <v/>
      </c>
      <c r="P6" s="8">
        <f>IF(AND(M6="",O6=""),"",IFERROR(M6+O6,0))</f>
        <v/>
      </c>
      <c r="Q6" s="9" t="n">
        <v>0.2</v>
      </c>
      <c r="R6" s="8">
        <f>IF(OR(P6="",Q6=""),"",IFERROR(P6*Q6,0))</f>
        <v/>
      </c>
      <c r="S6" s="8">
        <f>IF(OR(P6="",R6=""),"",IFERROR(P6+R6,0))</f>
        <v/>
      </c>
      <c r="T6" s="2" t="inlineStr">
        <is>
          <t>Oui</t>
        </is>
      </c>
      <c r="U6" s="4" t="inlineStr">
        <is>
          <t>RAS</t>
        </is>
      </c>
    </row>
    <row r="7">
      <c r="A7" s="2" t="inlineStr">
        <is>
          <t>INT-2026-006</t>
        </is>
      </c>
      <c r="B7" s="3" t="n">
        <v>46057</v>
      </c>
      <c r="C7" s="4" t="inlineStr">
        <is>
          <t>Résidence Vieux-Port</t>
        </is>
      </c>
      <c r="D7" s="4" t="inlineStr">
        <is>
          <t>Nadine Garcia</t>
        </is>
      </c>
      <c r="E7" s="2" t="inlineStr">
        <is>
          <t>Marseille</t>
        </is>
      </c>
      <c r="F7" s="2" t="inlineStr">
        <is>
          <t>Julien Bernard</t>
        </is>
      </c>
      <c r="G7" s="2" t="inlineStr">
        <is>
          <t>Installation</t>
        </is>
      </c>
      <c r="H7" s="4" t="inlineStr">
        <is>
          <t>Mise en service d’un équipement de climatisation après installation</t>
        </is>
      </c>
      <c r="I7" s="2" t="inlineStr">
        <is>
          <t>En cours</t>
        </is>
      </c>
      <c r="J7" s="5" t="n">
        <v>0.3333333333333333</v>
      </c>
      <c r="K7" s="5" t="n"/>
      <c r="L7" s="10">
        <f>IF(OR(J7="",K7=""),"",IFERROR((K7-J7)*24,0))</f>
        <v/>
      </c>
      <c r="M7" s="7" t="n">
        <v>30</v>
      </c>
      <c r="N7" s="11">
        <f>IF(F7="","",IFERROR(VLOOKUP(F7,'Listes'!$A$2:$B$6,2,FALSE),0))</f>
        <v/>
      </c>
      <c r="O7" s="11">
        <f>IF(OR(L7="",N7=""),"",L7*N7)</f>
        <v/>
      </c>
      <c r="P7" s="11">
        <f>IF(AND(M7="",O7=""),"",IFERROR(M7+O7,0))</f>
        <v/>
      </c>
      <c r="Q7" s="9" t="n">
        <v>0.1</v>
      </c>
      <c r="R7" s="11">
        <f>IF(OR(P7="",Q7=""),"",IFERROR(P7*Q7,0))</f>
        <v/>
      </c>
      <c r="S7" s="11">
        <f>IF(OR(P7="",R7=""),"",IFERROR(P7+R7,0))</f>
        <v/>
      </c>
      <c r="T7" s="2" t="inlineStr">
        <is>
          <t>Non</t>
        </is>
      </c>
      <c r="U7" s="4" t="inlineStr">
        <is>
          <t>Essais en cours</t>
        </is>
      </c>
    </row>
    <row r="8">
      <c r="A8" s="2" t="inlineStr">
        <is>
          <t>INT-2026-007</t>
        </is>
      </c>
      <c r="B8" s="3" t="n">
        <v>46065</v>
      </c>
      <c r="C8" s="4" t="inlineStr">
        <is>
          <t>Atelier Flandres</t>
        </is>
      </c>
      <c r="D8" s="4" t="inlineStr">
        <is>
          <t>Lucas Fontaine</t>
        </is>
      </c>
      <c r="E8" s="2" t="inlineStr">
        <is>
          <t>Lille</t>
        </is>
      </c>
      <c r="F8" s="2" t="inlineStr">
        <is>
          <t>Chloé Petit</t>
        </is>
      </c>
      <c r="G8" s="2" t="inlineStr">
        <is>
          <t>Dépannage</t>
        </is>
      </c>
      <c r="H8" s="4" t="inlineStr">
        <is>
          <t>Dépannage électrique de l’éclairage de l’atelier</t>
        </is>
      </c>
      <c r="I8" s="2" t="inlineStr">
        <is>
          <t>Terminée</t>
        </is>
      </c>
      <c r="J8" s="5" t="n">
        <v>0.5833333333333334</v>
      </c>
      <c r="K8" s="5" t="n">
        <v>0.7291666666666666</v>
      </c>
      <c r="L8" s="6">
        <f>IF(OR(J8="",K8=""),"",IFERROR((K8-J8)*24,0))</f>
        <v/>
      </c>
      <c r="M8" s="7" t="n">
        <v>22</v>
      </c>
      <c r="N8" s="8">
        <f>IF(F8="","",IFERROR(VLOOKUP(F8,'Listes'!$A$2:$B$6,2,FALSE),0))</f>
        <v/>
      </c>
      <c r="O8" s="8">
        <f>IF(OR(L8="",N8=""),"",L8*N8)</f>
        <v/>
      </c>
      <c r="P8" s="8">
        <f>IF(AND(M8="",O8=""),"",IFERROR(M8+O8,0))</f>
        <v/>
      </c>
      <c r="Q8" s="9" t="n">
        <v>0.2</v>
      </c>
      <c r="R8" s="8">
        <f>IF(OR(P8="",Q8=""),"",IFERROR(P8*Q8,0))</f>
        <v/>
      </c>
      <c r="S8" s="8">
        <f>IF(OR(P8="",R8=""),"",IFERROR(P8+R8,0))</f>
        <v/>
      </c>
      <c r="T8" s="2" t="inlineStr">
        <is>
          <t>Non</t>
        </is>
      </c>
      <c r="U8" s="4" t="inlineStr">
        <is>
          <t>Attente validation client</t>
        </is>
      </c>
    </row>
    <row r="9">
      <c r="A9" s="2" t="inlineStr">
        <is>
          <t>INT-2026-008</t>
        </is>
      </c>
      <c r="B9" s="3" t="n">
        <v>46073</v>
      </c>
      <c r="C9" s="4" t="inlineStr">
        <is>
          <t>Cabinet Alsace</t>
        </is>
      </c>
      <c r="D9" s="4" t="inlineStr">
        <is>
          <t>Émilie Marchand</t>
        </is>
      </c>
      <c r="E9" s="2" t="inlineStr">
        <is>
          <t>Strasbourg</t>
        </is>
      </c>
      <c r="F9" s="2" t="inlineStr">
        <is>
          <t>Thomas Leroy</t>
        </is>
      </c>
      <c r="G9" s="2" t="inlineStr">
        <is>
          <t>Contrôle</t>
        </is>
      </c>
      <c r="H9" s="4" t="inlineStr">
        <is>
          <t>Contrôle de sécurité des installations techniques</t>
        </is>
      </c>
      <c r="I9" s="2" t="inlineStr">
        <is>
          <t>Annulée</t>
        </is>
      </c>
      <c r="J9" s="5" t="n"/>
      <c r="K9" s="5" t="n"/>
      <c r="L9" s="10">
        <f>IF(OR(J9="",K9=""),"",IFERROR((K9-J9)*24,0))</f>
        <v/>
      </c>
      <c r="M9" s="7" t="n">
        <v>0</v>
      </c>
      <c r="N9" s="11">
        <f>IF(F9="","",IFERROR(VLOOKUP(F9,'Listes'!$A$2:$B$6,2,FALSE),0))</f>
        <v/>
      </c>
      <c r="O9" s="11">
        <f>IF(OR(L9="",N9=""),"",L9*N9)</f>
        <v/>
      </c>
      <c r="P9" s="11">
        <f>IF(AND(M9="",O9=""),"",IFERROR(M9+O9,0))</f>
        <v/>
      </c>
      <c r="Q9" s="9" t="n">
        <v>0.2</v>
      </c>
      <c r="R9" s="11">
        <f>IF(OR(P9="",Q9=""),"",IFERROR(P9*Q9,0))</f>
        <v/>
      </c>
      <c r="S9" s="11">
        <f>IF(OR(P9="",R9=""),"",IFERROR(P9+R9,0))</f>
        <v/>
      </c>
      <c r="T9" s="2" t="inlineStr">
        <is>
          <t>Non</t>
        </is>
      </c>
      <c r="U9" s="4" t="inlineStr">
        <is>
          <t>Annulation demandée par le client</t>
        </is>
      </c>
    </row>
    <row r="10">
      <c r="A10" s="2" t="inlineStr">
        <is>
          <t>INT-2026-009</t>
        </is>
      </c>
      <c r="B10" s="3" t="n">
        <v>46081</v>
      </c>
      <c r="C10" s="4" t="inlineStr">
        <is>
          <t>Hôtel Méditerranée</t>
        </is>
      </c>
      <c r="D10" s="4" t="inlineStr">
        <is>
          <t>Nicolas Perrin</t>
        </is>
      </c>
      <c r="E10" s="2" t="inlineStr">
        <is>
          <t>Montpellier</t>
        </is>
      </c>
      <c r="F10" s="2" t="inlineStr">
        <is>
          <t>Léa Moreau</t>
        </is>
      </c>
      <c r="G10" s="2" t="inlineStr">
        <is>
          <t>Installation</t>
        </is>
      </c>
      <c r="H10" s="4" t="inlineStr">
        <is>
          <t>Installation réseau Wi-Fi et mise en service des bornes</t>
        </is>
      </c>
      <c r="I10" s="2" t="inlineStr">
        <is>
          <t>Terminée</t>
        </is>
      </c>
      <c r="J10" s="5" t="n">
        <v>0.3854166666666667</v>
      </c>
      <c r="K10" s="5" t="n">
        <v>0.5729166666666666</v>
      </c>
      <c r="L10" s="6">
        <f>IF(OR(J10="",K10=""),"",IFERROR((K10-J10)*24,0))</f>
        <v/>
      </c>
      <c r="M10" s="7" t="n">
        <v>38</v>
      </c>
      <c r="N10" s="8">
        <f>IF(F10="","",IFERROR(VLOOKUP(F10,'Listes'!$A$2:$B$6,2,FALSE),0))</f>
        <v/>
      </c>
      <c r="O10" s="8">
        <f>IF(OR(L10="",N10=""),"",L10*N10)</f>
        <v/>
      </c>
      <c r="P10" s="8">
        <f>IF(AND(M10="",O10=""),"",IFERROR(M10+O10,0))</f>
        <v/>
      </c>
      <c r="Q10" s="9" t="n">
        <v>0.2</v>
      </c>
      <c r="R10" s="8">
        <f>IF(OR(P10="",Q10=""),"",IFERROR(P10*Q10,0))</f>
        <v/>
      </c>
      <c r="S10" s="8">
        <f>IF(OR(P10="",R10=""),"",IFERROR(P10+R10,0))</f>
        <v/>
      </c>
      <c r="T10" s="2" t="inlineStr">
        <is>
          <t>Oui</t>
        </is>
      </c>
      <c r="U10" s="4" t="inlineStr">
        <is>
          <t>Procès-verbal signé</t>
        </is>
      </c>
    </row>
    <row r="11">
      <c r="A11" s="2" t="n"/>
      <c r="B11" s="3" t="n"/>
      <c r="C11" s="4" t="n"/>
      <c r="D11" s="4" t="n"/>
      <c r="E11" s="2" t="n"/>
      <c r="F11" s="2" t="n"/>
      <c r="G11" s="2" t="n"/>
      <c r="H11" s="4" t="n"/>
      <c r="I11" s="2" t="n"/>
      <c r="J11" s="5" t="n"/>
      <c r="K11" s="5" t="n"/>
      <c r="L11" s="10">
        <f>IF(OR(J11="",K11=""),"",IFERROR((K11-J11)*24,0))</f>
        <v/>
      </c>
      <c r="M11" s="7" t="n"/>
      <c r="N11" s="11">
        <f>IF(F11="","",IFERROR(VLOOKUP(F11,'Listes'!$A$2:$B$6,2,FALSE),0))</f>
        <v/>
      </c>
      <c r="O11" s="11">
        <f>IF(OR(L11="",N11=""),"",L11*N11)</f>
        <v/>
      </c>
      <c r="P11" s="11">
        <f>IF(AND(M11="",O11=""),"",IFERROR(M11+O11,0))</f>
        <v/>
      </c>
      <c r="Q11" s="9" t="n"/>
      <c r="R11" s="11">
        <f>IF(OR(P11="",Q11=""),"",IFERROR(P11*Q11,0))</f>
        <v/>
      </c>
      <c r="S11" s="11">
        <f>IF(OR(P11="",R11=""),"",IFERROR(P11+R11,0))</f>
        <v/>
      </c>
      <c r="T11" s="2" t="n"/>
      <c r="U11" s="4" t="n"/>
    </row>
    <row r="12">
      <c r="A12" s="2" t="n"/>
      <c r="B12" s="3" t="n"/>
      <c r="C12" s="4" t="n"/>
      <c r="D12" s="4" t="n"/>
      <c r="E12" s="2" t="n"/>
      <c r="F12" s="2" t="n"/>
      <c r="G12" s="2" t="n"/>
      <c r="H12" s="4" t="n"/>
      <c r="I12" s="2" t="n"/>
      <c r="J12" s="5" t="n"/>
      <c r="K12" s="5" t="n"/>
      <c r="L12" s="6">
        <f>IF(OR(J12="",K12=""),"",IFERROR((K12-J12)*24,0))</f>
        <v/>
      </c>
      <c r="M12" s="7" t="n"/>
      <c r="N12" s="8">
        <f>IF(F12="","",IFERROR(VLOOKUP(F12,'Listes'!$A$2:$B$6,2,FALSE),0))</f>
        <v/>
      </c>
      <c r="O12" s="8">
        <f>IF(OR(L12="",N12=""),"",L12*N12)</f>
        <v/>
      </c>
      <c r="P12" s="8">
        <f>IF(AND(M12="",O12=""),"",IFERROR(M12+O12,0))</f>
        <v/>
      </c>
      <c r="Q12" s="9" t="n"/>
      <c r="R12" s="8">
        <f>IF(OR(P12="",Q12=""),"",IFERROR(P12*Q12,0))</f>
        <v/>
      </c>
      <c r="S12" s="8">
        <f>IF(OR(P12="",R12=""),"",IFERROR(P12+R12,0))</f>
        <v/>
      </c>
      <c r="T12" s="2" t="n"/>
      <c r="U12" s="4" t="n"/>
    </row>
    <row r="13">
      <c r="A13" s="2" t="n"/>
      <c r="B13" s="3" t="n"/>
      <c r="C13" s="4" t="n"/>
      <c r="D13" s="4" t="n"/>
      <c r="E13" s="2" t="n"/>
      <c r="F13" s="2" t="n"/>
      <c r="G13" s="2" t="n"/>
      <c r="H13" s="4" t="n"/>
      <c r="I13" s="2" t="n"/>
      <c r="J13" s="5" t="n"/>
      <c r="K13" s="5" t="n"/>
      <c r="L13" s="10">
        <f>IF(OR(J13="",K13=""),"",IFERROR((K13-J13)*24,0))</f>
        <v/>
      </c>
      <c r="M13" s="7" t="n"/>
      <c r="N13" s="11">
        <f>IF(F13="","",IFERROR(VLOOKUP(F13,'Listes'!$A$2:$B$6,2,FALSE),0))</f>
        <v/>
      </c>
      <c r="O13" s="11">
        <f>IF(OR(L13="",N13=""),"",L13*N13)</f>
        <v/>
      </c>
      <c r="P13" s="11">
        <f>IF(AND(M13="",O13=""),"",IFERROR(M13+O13,0))</f>
        <v/>
      </c>
      <c r="Q13" s="9" t="n"/>
      <c r="R13" s="11">
        <f>IF(OR(P13="",Q13=""),"",IFERROR(P13*Q13,0))</f>
        <v/>
      </c>
      <c r="S13" s="11">
        <f>IF(OR(P13="",R13=""),"",IFERROR(P13+R13,0))</f>
        <v/>
      </c>
      <c r="T13" s="2" t="n"/>
      <c r="U13" s="4" t="n"/>
    </row>
    <row r="14">
      <c r="A14" s="2" t="n"/>
      <c r="B14" s="3" t="n"/>
      <c r="C14" s="4" t="n"/>
      <c r="D14" s="4" t="n"/>
      <c r="E14" s="2" t="n"/>
      <c r="F14" s="2" t="n"/>
      <c r="G14" s="2" t="n"/>
      <c r="H14" s="4" t="n"/>
      <c r="I14" s="2" t="n"/>
      <c r="J14" s="5" t="n"/>
      <c r="K14" s="5" t="n"/>
      <c r="L14" s="6">
        <f>IF(OR(J14="",K14=""),"",IFERROR((K14-J14)*24,0))</f>
        <v/>
      </c>
      <c r="M14" s="7" t="n"/>
      <c r="N14" s="8">
        <f>IF(F14="","",IFERROR(VLOOKUP(F14,'Listes'!$A$2:$B$6,2,FALSE),0))</f>
        <v/>
      </c>
      <c r="O14" s="8">
        <f>IF(OR(L14="",N14=""),"",L14*N14)</f>
        <v/>
      </c>
      <c r="P14" s="8">
        <f>IF(AND(M14="",O14=""),"",IFERROR(M14+O14,0))</f>
        <v/>
      </c>
      <c r="Q14" s="9" t="n"/>
      <c r="R14" s="8">
        <f>IF(OR(P14="",Q14=""),"",IFERROR(P14*Q14,0))</f>
        <v/>
      </c>
      <c r="S14" s="8">
        <f>IF(OR(P14="",R14=""),"",IFERROR(P14+R14,0))</f>
        <v/>
      </c>
      <c r="T14" s="2" t="n"/>
      <c r="U14" s="4" t="n"/>
    </row>
    <row r="15">
      <c r="A15" s="2" t="n"/>
      <c r="B15" s="3" t="n"/>
      <c r="C15" s="4" t="n"/>
      <c r="D15" s="4" t="n"/>
      <c r="E15" s="2" t="n"/>
      <c r="F15" s="2" t="n"/>
      <c r="G15" s="2" t="n"/>
      <c r="H15" s="4" t="n"/>
      <c r="I15" s="2" t="n"/>
      <c r="J15" s="5" t="n"/>
      <c r="K15" s="5" t="n"/>
      <c r="L15" s="10">
        <f>IF(OR(J15="",K15=""),"",IFERROR((K15-J15)*24,0))</f>
        <v/>
      </c>
      <c r="M15" s="7" t="n"/>
      <c r="N15" s="11">
        <f>IF(F15="","",IFERROR(VLOOKUP(F15,'Listes'!$A$2:$B$6,2,FALSE),0))</f>
        <v/>
      </c>
      <c r="O15" s="11">
        <f>IF(OR(L15="",N15=""),"",L15*N15)</f>
        <v/>
      </c>
      <c r="P15" s="11">
        <f>IF(AND(M15="",O15=""),"",IFERROR(M15+O15,0))</f>
        <v/>
      </c>
      <c r="Q15" s="9" t="n"/>
      <c r="R15" s="11">
        <f>IF(OR(P15="",Q15=""),"",IFERROR(P15*Q15,0))</f>
        <v/>
      </c>
      <c r="S15" s="11">
        <f>IF(OR(P15="",R15=""),"",IFERROR(P15+R15,0))</f>
        <v/>
      </c>
      <c r="T15" s="2" t="n"/>
      <c r="U15" s="4" t="n"/>
    </row>
    <row r="16">
      <c r="A16" s="2" t="n"/>
      <c r="B16" s="3" t="n"/>
      <c r="C16" s="4" t="n"/>
      <c r="D16" s="4" t="n"/>
      <c r="E16" s="2" t="n"/>
      <c r="F16" s="2" t="n"/>
      <c r="G16" s="2" t="n"/>
      <c r="H16" s="4" t="n"/>
      <c r="I16" s="2" t="n"/>
      <c r="J16" s="5" t="n"/>
      <c r="K16" s="5" t="n"/>
      <c r="L16" s="6">
        <f>IF(OR(J16="",K16=""),"",IFERROR((K16-J16)*24,0))</f>
        <v/>
      </c>
      <c r="M16" s="7" t="n"/>
      <c r="N16" s="8">
        <f>IF(F16="","",IFERROR(VLOOKUP(F16,'Listes'!$A$2:$B$6,2,FALSE),0))</f>
        <v/>
      </c>
      <c r="O16" s="8">
        <f>IF(OR(L16="",N16=""),"",L16*N16)</f>
        <v/>
      </c>
      <c r="P16" s="8">
        <f>IF(AND(M16="",O16=""),"",IFERROR(M16+O16,0))</f>
        <v/>
      </c>
      <c r="Q16" s="9" t="n"/>
      <c r="R16" s="8">
        <f>IF(OR(P16="",Q16=""),"",IFERROR(P16*Q16,0))</f>
        <v/>
      </c>
      <c r="S16" s="8">
        <f>IF(OR(P16="",R16=""),"",IFERROR(P16+R16,0))</f>
        <v/>
      </c>
      <c r="T16" s="2" t="n"/>
      <c r="U16" s="4" t="n"/>
    </row>
    <row r="17">
      <c r="A17" s="2" t="n"/>
      <c r="B17" s="3" t="n"/>
      <c r="C17" s="4" t="n"/>
      <c r="D17" s="4" t="n"/>
      <c r="E17" s="2" t="n"/>
      <c r="F17" s="2" t="n"/>
      <c r="G17" s="2" t="n"/>
      <c r="H17" s="4" t="n"/>
      <c r="I17" s="2" t="n"/>
      <c r="J17" s="5" t="n"/>
      <c r="K17" s="5" t="n"/>
      <c r="L17" s="10">
        <f>IF(OR(J17="",K17=""),"",IFERROR((K17-J17)*24,0))</f>
        <v/>
      </c>
      <c r="M17" s="7" t="n"/>
      <c r="N17" s="11">
        <f>IF(F17="","",IFERROR(VLOOKUP(F17,'Listes'!$A$2:$B$6,2,FALSE),0))</f>
        <v/>
      </c>
      <c r="O17" s="11">
        <f>IF(OR(L17="",N17=""),"",L17*N17)</f>
        <v/>
      </c>
      <c r="P17" s="11">
        <f>IF(AND(M17="",O17=""),"",IFERROR(M17+O17,0))</f>
        <v/>
      </c>
      <c r="Q17" s="9" t="n"/>
      <c r="R17" s="11">
        <f>IF(OR(P17="",Q17=""),"",IFERROR(P17*Q17,0))</f>
        <v/>
      </c>
      <c r="S17" s="11">
        <f>IF(OR(P17="",R17=""),"",IFERROR(P17+R17,0))</f>
        <v/>
      </c>
      <c r="T17" s="2" t="n"/>
      <c r="U17" s="4" t="n"/>
    </row>
    <row r="18">
      <c r="A18" s="2" t="n"/>
      <c r="B18" s="3" t="n"/>
      <c r="C18" s="4" t="n"/>
      <c r="D18" s="4" t="n"/>
      <c r="E18" s="2" t="n"/>
      <c r="F18" s="2" t="n"/>
      <c r="G18" s="2" t="n"/>
      <c r="H18" s="4" t="n"/>
      <c r="I18" s="2" t="n"/>
      <c r="J18" s="5" t="n"/>
      <c r="K18" s="5" t="n"/>
      <c r="L18" s="6">
        <f>IF(OR(J18="",K18=""),"",IFERROR((K18-J18)*24,0))</f>
        <v/>
      </c>
      <c r="M18" s="7" t="n"/>
      <c r="N18" s="8">
        <f>IF(F18="","",IFERROR(VLOOKUP(F18,'Listes'!$A$2:$B$6,2,FALSE),0))</f>
        <v/>
      </c>
      <c r="O18" s="8">
        <f>IF(OR(L18="",N18=""),"",L18*N18)</f>
        <v/>
      </c>
      <c r="P18" s="8">
        <f>IF(AND(M18="",O18=""),"",IFERROR(M18+O18,0))</f>
        <v/>
      </c>
      <c r="Q18" s="9" t="n"/>
      <c r="R18" s="8">
        <f>IF(OR(P18="",Q18=""),"",IFERROR(P18*Q18,0))</f>
        <v/>
      </c>
      <c r="S18" s="8">
        <f>IF(OR(P18="",R18=""),"",IFERROR(P18+R18,0))</f>
        <v/>
      </c>
      <c r="T18" s="2" t="n"/>
      <c r="U18" s="4" t="n"/>
    </row>
    <row r="19">
      <c r="A19" s="2" t="n"/>
      <c r="B19" s="3" t="n"/>
      <c r="C19" s="4" t="n"/>
      <c r="D19" s="4" t="n"/>
      <c r="E19" s="2" t="n"/>
      <c r="F19" s="2" t="n"/>
      <c r="G19" s="2" t="n"/>
      <c r="H19" s="4" t="n"/>
      <c r="I19" s="2" t="n"/>
      <c r="J19" s="5" t="n"/>
      <c r="K19" s="5" t="n"/>
      <c r="L19" s="10">
        <f>IF(OR(J19="",K19=""),"",IFERROR((K19-J19)*24,0))</f>
        <v/>
      </c>
      <c r="M19" s="7" t="n"/>
      <c r="N19" s="11">
        <f>IF(F19="","",IFERROR(VLOOKUP(F19,'Listes'!$A$2:$B$6,2,FALSE),0))</f>
        <v/>
      </c>
      <c r="O19" s="11">
        <f>IF(OR(L19="",N19=""),"",L19*N19)</f>
        <v/>
      </c>
      <c r="P19" s="11">
        <f>IF(AND(M19="",O19=""),"",IFERROR(M19+O19,0))</f>
        <v/>
      </c>
      <c r="Q19" s="9" t="n"/>
      <c r="R19" s="11">
        <f>IF(OR(P19="",Q19=""),"",IFERROR(P19*Q19,0))</f>
        <v/>
      </c>
      <c r="S19" s="11">
        <f>IF(OR(P19="",R19=""),"",IFERROR(P19+R19,0))</f>
        <v/>
      </c>
      <c r="T19" s="2" t="n"/>
      <c r="U19" s="4" t="n"/>
    </row>
    <row r="20">
      <c r="A20" s="2" t="n"/>
      <c r="B20" s="3" t="n"/>
      <c r="C20" s="4" t="n"/>
      <c r="D20" s="4" t="n"/>
      <c r="E20" s="2" t="n"/>
      <c r="F20" s="2" t="n"/>
      <c r="G20" s="2" t="n"/>
      <c r="H20" s="4" t="n"/>
      <c r="I20" s="2" t="n"/>
      <c r="J20" s="5" t="n"/>
      <c r="K20" s="5" t="n"/>
      <c r="L20" s="6">
        <f>IF(OR(J20="",K20=""),"",IFERROR((K20-J20)*24,0))</f>
        <v/>
      </c>
      <c r="M20" s="7" t="n"/>
      <c r="N20" s="8">
        <f>IF(F20="","",IFERROR(VLOOKUP(F20,'Listes'!$A$2:$B$6,2,FALSE),0))</f>
        <v/>
      </c>
      <c r="O20" s="8">
        <f>IF(OR(L20="",N20=""),"",L20*N20)</f>
        <v/>
      </c>
      <c r="P20" s="8">
        <f>IF(AND(M20="",O20=""),"",IFERROR(M20+O20,0))</f>
        <v/>
      </c>
      <c r="Q20" s="9" t="n"/>
      <c r="R20" s="8">
        <f>IF(OR(P20="",Q20=""),"",IFERROR(P20*Q20,0))</f>
        <v/>
      </c>
      <c r="S20" s="8">
        <f>IF(OR(P20="",R20=""),"",IFERROR(P20+R20,0))</f>
        <v/>
      </c>
      <c r="T20" s="2" t="n"/>
      <c r="U20" s="4" t="n"/>
    </row>
    <row r="21">
      <c r="A21" s="2" t="n"/>
      <c r="B21" s="3" t="n"/>
      <c r="C21" s="4" t="n"/>
      <c r="D21" s="4" t="n"/>
      <c r="E21" s="2" t="n"/>
      <c r="F21" s="2" t="n"/>
      <c r="G21" s="2" t="n"/>
      <c r="H21" s="4" t="n"/>
      <c r="I21" s="2" t="n"/>
      <c r="J21" s="5" t="n"/>
      <c r="K21" s="5" t="n"/>
      <c r="L21" s="10">
        <f>IF(OR(J21="",K21=""),"",IFERROR((K21-J21)*24,0))</f>
        <v/>
      </c>
      <c r="M21" s="7" t="n"/>
      <c r="N21" s="11">
        <f>IF(F21="","",IFERROR(VLOOKUP(F21,'Listes'!$A$2:$B$6,2,FALSE),0))</f>
        <v/>
      </c>
      <c r="O21" s="11">
        <f>IF(OR(L21="",N21=""),"",L21*N21)</f>
        <v/>
      </c>
      <c r="P21" s="11">
        <f>IF(AND(M21="",O21=""),"",IFERROR(M21+O21,0))</f>
        <v/>
      </c>
      <c r="Q21" s="9" t="n"/>
      <c r="R21" s="11">
        <f>IF(OR(P21="",Q21=""),"",IFERROR(P21*Q21,0))</f>
        <v/>
      </c>
      <c r="S21" s="11">
        <f>IF(OR(P21="",R21=""),"",IFERROR(P21+R21,0))</f>
        <v/>
      </c>
      <c r="T21" s="2" t="n"/>
      <c r="U21" s="4" t="n"/>
    </row>
    <row r="22">
      <c r="A22" s="2" t="n"/>
      <c r="B22" s="3" t="n"/>
      <c r="C22" s="4" t="n"/>
      <c r="D22" s="4" t="n"/>
      <c r="E22" s="2" t="n"/>
      <c r="F22" s="2" t="n"/>
      <c r="G22" s="2" t="n"/>
      <c r="H22" s="4" t="n"/>
      <c r="I22" s="2" t="n"/>
      <c r="J22" s="5" t="n"/>
      <c r="K22" s="5" t="n"/>
      <c r="L22" s="6">
        <f>IF(OR(J22="",K22=""),"",IFERROR((K22-J22)*24,0))</f>
        <v/>
      </c>
      <c r="M22" s="7" t="n"/>
      <c r="N22" s="8">
        <f>IF(F22="","",IFERROR(VLOOKUP(F22,'Listes'!$A$2:$B$6,2,FALSE),0))</f>
        <v/>
      </c>
      <c r="O22" s="8">
        <f>IF(OR(L22="",N22=""),"",L22*N22)</f>
        <v/>
      </c>
      <c r="P22" s="8">
        <f>IF(AND(M22="",O22=""),"",IFERROR(M22+O22,0))</f>
        <v/>
      </c>
      <c r="Q22" s="9" t="n"/>
      <c r="R22" s="8">
        <f>IF(OR(P22="",Q22=""),"",IFERROR(P22*Q22,0))</f>
        <v/>
      </c>
      <c r="S22" s="8">
        <f>IF(OR(P22="",R22=""),"",IFERROR(P22+R22,0))</f>
        <v/>
      </c>
      <c r="T22" s="2" t="n"/>
      <c r="U22" s="4" t="n"/>
    </row>
    <row r="23">
      <c r="A23" s="2" t="n"/>
      <c r="B23" s="3" t="n"/>
      <c r="C23" s="4" t="n"/>
      <c r="D23" s="4" t="n"/>
      <c r="E23" s="2" t="n"/>
      <c r="F23" s="2" t="n"/>
      <c r="G23" s="2" t="n"/>
      <c r="H23" s="4" t="n"/>
      <c r="I23" s="2" t="n"/>
      <c r="J23" s="5" t="n"/>
      <c r="K23" s="5" t="n"/>
      <c r="L23" s="10">
        <f>IF(OR(J23="",K23=""),"",IFERROR((K23-J23)*24,0))</f>
        <v/>
      </c>
      <c r="M23" s="7" t="n"/>
      <c r="N23" s="11">
        <f>IF(F23="","",IFERROR(VLOOKUP(F23,'Listes'!$A$2:$B$6,2,FALSE),0))</f>
        <v/>
      </c>
      <c r="O23" s="11">
        <f>IF(OR(L23="",N23=""),"",L23*N23)</f>
        <v/>
      </c>
      <c r="P23" s="11">
        <f>IF(AND(M23="",O23=""),"",IFERROR(M23+O23,0))</f>
        <v/>
      </c>
      <c r="Q23" s="9" t="n"/>
      <c r="R23" s="11">
        <f>IF(OR(P23="",Q23=""),"",IFERROR(P23*Q23,0))</f>
        <v/>
      </c>
      <c r="S23" s="11">
        <f>IF(OR(P23="",R23=""),"",IFERROR(P23+R23,0))</f>
        <v/>
      </c>
      <c r="T23" s="2" t="n"/>
      <c r="U23" s="4" t="n"/>
    </row>
    <row r="24">
      <c r="A24" s="2" t="n"/>
      <c r="B24" s="3" t="n"/>
      <c r="C24" s="4" t="n"/>
      <c r="D24" s="4" t="n"/>
      <c r="E24" s="2" t="n"/>
      <c r="F24" s="2" t="n"/>
      <c r="G24" s="2" t="n"/>
      <c r="H24" s="4" t="n"/>
      <c r="I24" s="2" t="n"/>
      <c r="J24" s="5" t="n"/>
      <c r="K24" s="5" t="n"/>
      <c r="L24" s="6">
        <f>IF(OR(J24="",K24=""),"",IFERROR((K24-J24)*24,0))</f>
        <v/>
      </c>
      <c r="M24" s="7" t="n"/>
      <c r="N24" s="8">
        <f>IF(F24="","",IFERROR(VLOOKUP(F24,'Listes'!$A$2:$B$6,2,FALSE),0))</f>
        <v/>
      </c>
      <c r="O24" s="8">
        <f>IF(OR(L24="",N24=""),"",L24*N24)</f>
        <v/>
      </c>
      <c r="P24" s="8">
        <f>IF(AND(M24="",O24=""),"",IFERROR(M24+O24,0))</f>
        <v/>
      </c>
      <c r="Q24" s="9" t="n"/>
      <c r="R24" s="8">
        <f>IF(OR(P24="",Q24=""),"",IFERROR(P24*Q24,0))</f>
        <v/>
      </c>
      <c r="S24" s="8">
        <f>IF(OR(P24="",R24=""),"",IFERROR(P24+R24,0))</f>
        <v/>
      </c>
      <c r="T24" s="2" t="n"/>
      <c r="U24" s="4" t="n"/>
    </row>
    <row r="25">
      <c r="A25" s="2" t="n"/>
      <c r="B25" s="3" t="n"/>
      <c r="C25" s="4" t="n"/>
      <c r="D25" s="4" t="n"/>
      <c r="E25" s="2" t="n"/>
      <c r="F25" s="2" t="n"/>
      <c r="G25" s="2" t="n"/>
      <c r="H25" s="4" t="n"/>
      <c r="I25" s="2" t="n"/>
      <c r="J25" s="5" t="n"/>
      <c r="K25" s="5" t="n"/>
      <c r="L25" s="10">
        <f>IF(OR(J25="",K25=""),"",IFERROR((K25-J25)*24,0))</f>
        <v/>
      </c>
      <c r="M25" s="7" t="n"/>
      <c r="N25" s="11">
        <f>IF(F25="","",IFERROR(VLOOKUP(F25,'Listes'!$A$2:$B$6,2,FALSE),0))</f>
        <v/>
      </c>
      <c r="O25" s="11">
        <f>IF(OR(L25="",N25=""),"",L25*N25)</f>
        <v/>
      </c>
      <c r="P25" s="11">
        <f>IF(AND(M25="",O25=""),"",IFERROR(M25+O25,0))</f>
        <v/>
      </c>
      <c r="Q25" s="9" t="n"/>
      <c r="R25" s="11">
        <f>IF(OR(P25="",Q25=""),"",IFERROR(P25*Q25,0))</f>
        <v/>
      </c>
      <c r="S25" s="11">
        <f>IF(OR(P25="",R25=""),"",IFERROR(P25+R25,0))</f>
        <v/>
      </c>
      <c r="T25" s="2" t="n"/>
      <c r="U25" s="4" t="n"/>
    </row>
    <row r="26">
      <c r="A26" s="2" t="n"/>
      <c r="B26" s="3" t="n"/>
      <c r="C26" s="4" t="n"/>
      <c r="D26" s="4" t="n"/>
      <c r="E26" s="2" t="n"/>
      <c r="F26" s="2" t="n"/>
      <c r="G26" s="2" t="n"/>
      <c r="H26" s="4" t="n"/>
      <c r="I26" s="2" t="n"/>
      <c r="J26" s="5" t="n"/>
      <c r="K26" s="5" t="n"/>
      <c r="L26" s="6">
        <f>IF(OR(J26="",K26=""),"",IFERROR((K26-J26)*24,0))</f>
        <v/>
      </c>
      <c r="M26" s="7" t="n"/>
      <c r="N26" s="8">
        <f>IF(F26="","",IFERROR(VLOOKUP(F26,'Listes'!$A$2:$B$6,2,FALSE),0))</f>
        <v/>
      </c>
      <c r="O26" s="8">
        <f>IF(OR(L26="",N26=""),"",L26*N26)</f>
        <v/>
      </c>
      <c r="P26" s="8">
        <f>IF(AND(M26="",O26=""),"",IFERROR(M26+O26,0))</f>
        <v/>
      </c>
      <c r="Q26" s="9" t="n"/>
      <c r="R26" s="8">
        <f>IF(OR(P26="",Q26=""),"",IFERROR(P26*Q26,0))</f>
        <v/>
      </c>
      <c r="S26" s="8">
        <f>IF(OR(P26="",R26=""),"",IFERROR(P26+R26,0))</f>
        <v/>
      </c>
      <c r="T26" s="2" t="n"/>
      <c r="U26" s="4" t="n"/>
    </row>
    <row r="27">
      <c r="A27" s="2" t="n"/>
      <c r="B27" s="3" t="n"/>
      <c r="C27" s="4" t="n"/>
      <c r="D27" s="4" t="n"/>
      <c r="E27" s="2" t="n"/>
      <c r="F27" s="2" t="n"/>
      <c r="G27" s="2" t="n"/>
      <c r="H27" s="4" t="n"/>
      <c r="I27" s="2" t="n"/>
      <c r="J27" s="5" t="n"/>
      <c r="K27" s="5" t="n"/>
      <c r="L27" s="10">
        <f>IF(OR(J27="",K27=""),"",IFERROR((K27-J27)*24,0))</f>
        <v/>
      </c>
      <c r="M27" s="7" t="n"/>
      <c r="N27" s="11">
        <f>IF(F27="","",IFERROR(VLOOKUP(F27,'Listes'!$A$2:$B$6,2,FALSE),0))</f>
        <v/>
      </c>
      <c r="O27" s="11">
        <f>IF(OR(L27="",N27=""),"",L27*N27)</f>
        <v/>
      </c>
      <c r="P27" s="11">
        <f>IF(AND(M27="",O27=""),"",IFERROR(M27+O27,0))</f>
        <v/>
      </c>
      <c r="Q27" s="9" t="n"/>
      <c r="R27" s="11">
        <f>IF(OR(P27="",Q27=""),"",IFERROR(P27*Q27,0))</f>
        <v/>
      </c>
      <c r="S27" s="11">
        <f>IF(OR(P27="",R27=""),"",IFERROR(P27+R27,0))</f>
        <v/>
      </c>
      <c r="T27" s="2" t="n"/>
      <c r="U27" s="4" t="n"/>
    </row>
    <row r="28">
      <c r="A28" s="2" t="n"/>
      <c r="B28" s="3" t="n"/>
      <c r="C28" s="4" t="n"/>
      <c r="D28" s="4" t="n"/>
      <c r="E28" s="2" t="n"/>
      <c r="F28" s="2" t="n"/>
      <c r="G28" s="2" t="n"/>
      <c r="H28" s="4" t="n"/>
      <c r="I28" s="2" t="n"/>
      <c r="J28" s="5" t="n"/>
      <c r="K28" s="5" t="n"/>
      <c r="L28" s="6">
        <f>IF(OR(J28="",K28=""),"",IFERROR((K28-J28)*24,0))</f>
        <v/>
      </c>
      <c r="M28" s="7" t="n"/>
      <c r="N28" s="8">
        <f>IF(F28="","",IFERROR(VLOOKUP(F28,'Listes'!$A$2:$B$6,2,FALSE),0))</f>
        <v/>
      </c>
      <c r="O28" s="8">
        <f>IF(OR(L28="",N28=""),"",L28*N28)</f>
        <v/>
      </c>
      <c r="P28" s="8">
        <f>IF(AND(M28="",O28=""),"",IFERROR(M28+O28,0))</f>
        <v/>
      </c>
      <c r="Q28" s="9" t="n"/>
      <c r="R28" s="8">
        <f>IF(OR(P28="",Q28=""),"",IFERROR(P28*Q28,0))</f>
        <v/>
      </c>
      <c r="S28" s="8">
        <f>IF(OR(P28="",R28=""),"",IFERROR(P28+R28,0))</f>
        <v/>
      </c>
      <c r="T28" s="2" t="n"/>
      <c r="U28" s="4" t="n"/>
    </row>
    <row r="29">
      <c r="A29" s="2" t="n"/>
      <c r="B29" s="3" t="n"/>
      <c r="C29" s="4" t="n"/>
      <c r="D29" s="4" t="n"/>
      <c r="E29" s="2" t="n"/>
      <c r="F29" s="2" t="n"/>
      <c r="G29" s="2" t="n"/>
      <c r="H29" s="4" t="n"/>
      <c r="I29" s="2" t="n"/>
      <c r="J29" s="5" t="n"/>
      <c r="K29" s="5" t="n"/>
      <c r="L29" s="10">
        <f>IF(OR(J29="",K29=""),"",IFERROR((K29-J29)*24,0))</f>
        <v/>
      </c>
      <c r="M29" s="7" t="n"/>
      <c r="N29" s="11">
        <f>IF(F29="","",IFERROR(VLOOKUP(F29,'Listes'!$A$2:$B$6,2,FALSE),0))</f>
        <v/>
      </c>
      <c r="O29" s="11">
        <f>IF(OR(L29="",N29=""),"",L29*N29)</f>
        <v/>
      </c>
      <c r="P29" s="11">
        <f>IF(AND(M29="",O29=""),"",IFERROR(M29+O29,0))</f>
        <v/>
      </c>
      <c r="Q29" s="9" t="n"/>
      <c r="R29" s="11">
        <f>IF(OR(P29="",Q29=""),"",IFERROR(P29*Q29,0))</f>
        <v/>
      </c>
      <c r="S29" s="11">
        <f>IF(OR(P29="",R29=""),"",IFERROR(P29+R29,0))</f>
        <v/>
      </c>
      <c r="T29" s="2" t="n"/>
      <c r="U29" s="4" t="n"/>
    </row>
    <row r="30">
      <c r="A30" s="2" t="n"/>
      <c r="B30" s="3" t="n"/>
      <c r="C30" s="4" t="n"/>
      <c r="D30" s="4" t="n"/>
      <c r="E30" s="2" t="n"/>
      <c r="F30" s="2" t="n"/>
      <c r="G30" s="2" t="n"/>
      <c r="H30" s="4" t="n"/>
      <c r="I30" s="2" t="n"/>
      <c r="J30" s="5" t="n"/>
      <c r="K30" s="5" t="n"/>
      <c r="L30" s="6">
        <f>IF(OR(J30="",K30=""),"",IFERROR((K30-J30)*24,0))</f>
        <v/>
      </c>
      <c r="M30" s="7" t="n"/>
      <c r="N30" s="8">
        <f>IF(F30="","",IFERROR(VLOOKUP(F30,'Listes'!$A$2:$B$6,2,FALSE),0))</f>
        <v/>
      </c>
      <c r="O30" s="8">
        <f>IF(OR(L30="",N30=""),"",L30*N30)</f>
        <v/>
      </c>
      <c r="P30" s="8">
        <f>IF(AND(M30="",O30=""),"",IFERROR(M30+O30,0))</f>
        <v/>
      </c>
      <c r="Q30" s="9" t="n"/>
      <c r="R30" s="8">
        <f>IF(OR(P30="",Q30=""),"",IFERROR(P30*Q30,0))</f>
        <v/>
      </c>
      <c r="S30" s="8">
        <f>IF(OR(P30="",R30=""),"",IFERROR(P30+R30,0))</f>
        <v/>
      </c>
      <c r="T30" s="2" t="n"/>
      <c r="U30" s="4" t="n"/>
    </row>
    <row r="31">
      <c r="A31" s="2" t="n"/>
      <c r="B31" s="3" t="n"/>
      <c r="C31" s="4" t="n"/>
      <c r="D31" s="4" t="n"/>
      <c r="E31" s="2" t="n"/>
      <c r="F31" s="2" t="n"/>
      <c r="G31" s="2" t="n"/>
      <c r="H31" s="4" t="n"/>
      <c r="I31" s="2" t="n"/>
      <c r="J31" s="5" t="n"/>
      <c r="K31" s="5" t="n"/>
      <c r="L31" s="10">
        <f>IF(OR(J31="",K31=""),"",IFERROR((K31-J31)*24,0))</f>
        <v/>
      </c>
      <c r="M31" s="7" t="n"/>
      <c r="N31" s="11">
        <f>IF(F31="","",IFERROR(VLOOKUP(F31,'Listes'!$A$2:$B$6,2,FALSE),0))</f>
        <v/>
      </c>
      <c r="O31" s="11">
        <f>IF(OR(L31="",N31=""),"",L31*N31)</f>
        <v/>
      </c>
      <c r="P31" s="11">
        <f>IF(AND(M31="",O31=""),"",IFERROR(M31+O31,0))</f>
        <v/>
      </c>
      <c r="Q31" s="9" t="n"/>
      <c r="R31" s="11">
        <f>IF(OR(P31="",Q31=""),"",IFERROR(P31*Q31,0))</f>
        <v/>
      </c>
      <c r="S31" s="11">
        <f>IF(OR(P31="",R31=""),"",IFERROR(P31+R31,0))</f>
        <v/>
      </c>
      <c r="T31" s="2" t="n"/>
      <c r="U31" s="4" t="n"/>
    </row>
    <row r="32">
      <c r="A32" s="2" t="n"/>
      <c r="B32" s="3" t="n"/>
      <c r="C32" s="4" t="n"/>
      <c r="D32" s="4" t="n"/>
      <c r="E32" s="2" t="n"/>
      <c r="F32" s="2" t="n"/>
      <c r="G32" s="2" t="n"/>
      <c r="H32" s="4" t="n"/>
      <c r="I32" s="2" t="n"/>
      <c r="J32" s="5" t="n"/>
      <c r="K32" s="5" t="n"/>
      <c r="L32" s="6">
        <f>IF(OR(J32="",K32=""),"",IFERROR((K32-J32)*24,0))</f>
        <v/>
      </c>
      <c r="M32" s="7" t="n"/>
      <c r="N32" s="8">
        <f>IF(F32="","",IFERROR(VLOOKUP(F32,'Listes'!$A$2:$B$6,2,FALSE),0))</f>
        <v/>
      </c>
      <c r="O32" s="8">
        <f>IF(OR(L32="",N32=""),"",L32*N32)</f>
        <v/>
      </c>
      <c r="P32" s="8">
        <f>IF(AND(M32="",O32=""),"",IFERROR(M32+O32,0))</f>
        <v/>
      </c>
      <c r="Q32" s="9" t="n"/>
      <c r="R32" s="8">
        <f>IF(OR(P32="",Q32=""),"",IFERROR(P32*Q32,0))</f>
        <v/>
      </c>
      <c r="S32" s="8">
        <f>IF(OR(P32="",R32=""),"",IFERROR(P32+R32,0))</f>
        <v/>
      </c>
      <c r="T32" s="2" t="n"/>
      <c r="U32" s="4" t="n"/>
    </row>
    <row r="33">
      <c r="A33" s="2" t="n"/>
      <c r="B33" s="3" t="n"/>
      <c r="C33" s="4" t="n"/>
      <c r="D33" s="4" t="n"/>
      <c r="E33" s="2" t="n"/>
      <c r="F33" s="2" t="n"/>
      <c r="G33" s="2" t="n"/>
      <c r="H33" s="4" t="n"/>
      <c r="I33" s="2" t="n"/>
      <c r="J33" s="5" t="n"/>
      <c r="K33" s="5" t="n"/>
      <c r="L33" s="10">
        <f>IF(OR(J33="",K33=""),"",IFERROR((K33-J33)*24,0))</f>
        <v/>
      </c>
      <c r="M33" s="7" t="n"/>
      <c r="N33" s="11">
        <f>IF(F33="","",IFERROR(VLOOKUP(F33,'Listes'!$A$2:$B$6,2,FALSE),0))</f>
        <v/>
      </c>
      <c r="O33" s="11">
        <f>IF(OR(L33="",N33=""),"",L33*N33)</f>
        <v/>
      </c>
      <c r="P33" s="11">
        <f>IF(AND(M33="",O33=""),"",IFERROR(M33+O33,0))</f>
        <v/>
      </c>
      <c r="Q33" s="9" t="n"/>
      <c r="R33" s="11">
        <f>IF(OR(P33="",Q33=""),"",IFERROR(P33*Q33,0))</f>
        <v/>
      </c>
      <c r="S33" s="11">
        <f>IF(OR(P33="",R33=""),"",IFERROR(P33+R33,0))</f>
        <v/>
      </c>
      <c r="T33" s="2" t="n"/>
      <c r="U33" s="4" t="n"/>
    </row>
    <row r="34">
      <c r="A34" s="2" t="n"/>
      <c r="B34" s="3" t="n"/>
      <c r="C34" s="4" t="n"/>
      <c r="D34" s="4" t="n"/>
      <c r="E34" s="2" t="n"/>
      <c r="F34" s="2" t="n"/>
      <c r="G34" s="2" t="n"/>
      <c r="H34" s="4" t="n"/>
      <c r="I34" s="2" t="n"/>
      <c r="J34" s="5" t="n"/>
      <c r="K34" s="5" t="n"/>
      <c r="L34" s="6">
        <f>IF(OR(J34="",K34=""),"",IFERROR((K34-J34)*24,0))</f>
        <v/>
      </c>
      <c r="M34" s="7" t="n"/>
      <c r="N34" s="8">
        <f>IF(F34="","",IFERROR(VLOOKUP(F34,'Listes'!$A$2:$B$6,2,FALSE),0))</f>
        <v/>
      </c>
      <c r="O34" s="8">
        <f>IF(OR(L34="",N34=""),"",L34*N34)</f>
        <v/>
      </c>
      <c r="P34" s="8">
        <f>IF(AND(M34="",O34=""),"",IFERROR(M34+O34,0))</f>
        <v/>
      </c>
      <c r="Q34" s="9" t="n"/>
      <c r="R34" s="8">
        <f>IF(OR(P34="",Q34=""),"",IFERROR(P34*Q34,0))</f>
        <v/>
      </c>
      <c r="S34" s="8">
        <f>IF(OR(P34="",R34=""),"",IFERROR(P34+R34,0))</f>
        <v/>
      </c>
      <c r="T34" s="2" t="n"/>
      <c r="U34" s="4" t="n"/>
    </row>
    <row r="35">
      <c r="A35" s="2" t="n"/>
      <c r="B35" s="3" t="n"/>
      <c r="C35" s="4" t="n"/>
      <c r="D35" s="4" t="n"/>
      <c r="E35" s="2" t="n"/>
      <c r="F35" s="2" t="n"/>
      <c r="G35" s="2" t="n"/>
      <c r="H35" s="4" t="n"/>
      <c r="I35" s="2" t="n"/>
      <c r="J35" s="5" t="n"/>
      <c r="K35" s="5" t="n"/>
      <c r="L35" s="10">
        <f>IF(OR(J35="",K35=""),"",IFERROR((K35-J35)*24,0))</f>
        <v/>
      </c>
      <c r="M35" s="7" t="n"/>
      <c r="N35" s="11">
        <f>IF(F35="","",IFERROR(VLOOKUP(F35,'Listes'!$A$2:$B$6,2,FALSE),0))</f>
        <v/>
      </c>
      <c r="O35" s="11">
        <f>IF(OR(L35="",N35=""),"",L35*N35)</f>
        <v/>
      </c>
      <c r="P35" s="11">
        <f>IF(AND(M35="",O35=""),"",IFERROR(M35+O35,0))</f>
        <v/>
      </c>
      <c r="Q35" s="9" t="n"/>
      <c r="R35" s="11">
        <f>IF(OR(P35="",Q35=""),"",IFERROR(P35*Q35,0))</f>
        <v/>
      </c>
      <c r="S35" s="11">
        <f>IF(OR(P35="",R35=""),"",IFERROR(P35+R35,0))</f>
        <v/>
      </c>
      <c r="T35" s="2" t="n"/>
      <c r="U35" s="4" t="n"/>
    </row>
    <row r="36">
      <c r="A36" s="2" t="n"/>
      <c r="B36" s="3" t="n"/>
      <c r="C36" s="4" t="n"/>
      <c r="D36" s="4" t="n"/>
      <c r="E36" s="2" t="n"/>
      <c r="F36" s="2" t="n"/>
      <c r="G36" s="2" t="n"/>
      <c r="H36" s="4" t="n"/>
      <c r="I36" s="2" t="n"/>
      <c r="J36" s="5" t="n"/>
      <c r="K36" s="5" t="n"/>
      <c r="L36" s="6">
        <f>IF(OR(J36="",K36=""),"",IFERROR((K36-J36)*24,0))</f>
        <v/>
      </c>
      <c r="M36" s="7" t="n"/>
      <c r="N36" s="8">
        <f>IF(F36="","",IFERROR(VLOOKUP(F36,'Listes'!$A$2:$B$6,2,FALSE),0))</f>
        <v/>
      </c>
      <c r="O36" s="8">
        <f>IF(OR(L36="",N36=""),"",L36*N36)</f>
        <v/>
      </c>
      <c r="P36" s="8">
        <f>IF(AND(M36="",O36=""),"",IFERROR(M36+O36,0))</f>
        <v/>
      </c>
      <c r="Q36" s="9" t="n"/>
      <c r="R36" s="8">
        <f>IF(OR(P36="",Q36=""),"",IFERROR(P36*Q36,0))</f>
        <v/>
      </c>
      <c r="S36" s="8">
        <f>IF(OR(P36="",R36=""),"",IFERROR(P36+R36,0))</f>
        <v/>
      </c>
      <c r="T36" s="2" t="n"/>
      <c r="U36" s="4" t="n"/>
    </row>
    <row r="37">
      <c r="A37" s="2" t="n"/>
      <c r="B37" s="3" t="n"/>
      <c r="C37" s="4" t="n"/>
      <c r="D37" s="4" t="n"/>
      <c r="E37" s="2" t="n"/>
      <c r="F37" s="2" t="n"/>
      <c r="G37" s="2" t="n"/>
      <c r="H37" s="4" t="n"/>
      <c r="I37" s="2" t="n"/>
      <c r="J37" s="5" t="n"/>
      <c r="K37" s="5" t="n"/>
      <c r="L37" s="10">
        <f>IF(OR(J37="",K37=""),"",IFERROR((K37-J37)*24,0))</f>
        <v/>
      </c>
      <c r="M37" s="7" t="n"/>
      <c r="N37" s="11">
        <f>IF(F37="","",IFERROR(VLOOKUP(F37,'Listes'!$A$2:$B$6,2,FALSE),0))</f>
        <v/>
      </c>
      <c r="O37" s="11">
        <f>IF(OR(L37="",N37=""),"",L37*N37)</f>
        <v/>
      </c>
      <c r="P37" s="11">
        <f>IF(AND(M37="",O37=""),"",IFERROR(M37+O37,0))</f>
        <v/>
      </c>
      <c r="Q37" s="9" t="n"/>
      <c r="R37" s="11">
        <f>IF(OR(P37="",Q37=""),"",IFERROR(P37*Q37,0))</f>
        <v/>
      </c>
      <c r="S37" s="11">
        <f>IF(OR(P37="",R37=""),"",IFERROR(P37+R37,0))</f>
        <v/>
      </c>
      <c r="T37" s="2" t="n"/>
      <c r="U37" s="4" t="n"/>
    </row>
    <row r="38">
      <c r="A38" s="2" t="n"/>
      <c r="B38" s="3" t="n"/>
      <c r="C38" s="4" t="n"/>
      <c r="D38" s="4" t="n"/>
      <c r="E38" s="2" t="n"/>
      <c r="F38" s="2" t="n"/>
      <c r="G38" s="2" t="n"/>
      <c r="H38" s="4" t="n"/>
      <c r="I38" s="2" t="n"/>
      <c r="J38" s="5" t="n"/>
      <c r="K38" s="5" t="n"/>
      <c r="L38" s="6">
        <f>IF(OR(J38="",K38=""),"",IFERROR((K38-J38)*24,0))</f>
        <v/>
      </c>
      <c r="M38" s="7" t="n"/>
      <c r="N38" s="8">
        <f>IF(F38="","",IFERROR(VLOOKUP(F38,'Listes'!$A$2:$B$6,2,FALSE),0))</f>
        <v/>
      </c>
      <c r="O38" s="8">
        <f>IF(OR(L38="",N38=""),"",L38*N38)</f>
        <v/>
      </c>
      <c r="P38" s="8">
        <f>IF(AND(M38="",O38=""),"",IFERROR(M38+O38,0))</f>
        <v/>
      </c>
      <c r="Q38" s="9" t="n"/>
      <c r="R38" s="8">
        <f>IF(OR(P38="",Q38=""),"",IFERROR(P38*Q38,0))</f>
        <v/>
      </c>
      <c r="S38" s="8">
        <f>IF(OR(P38="",R38=""),"",IFERROR(P38+R38,0))</f>
        <v/>
      </c>
      <c r="T38" s="2" t="n"/>
      <c r="U38" s="4" t="n"/>
    </row>
    <row r="39">
      <c r="A39" s="2" t="n"/>
      <c r="B39" s="3" t="n"/>
      <c r="C39" s="4" t="n"/>
      <c r="D39" s="4" t="n"/>
      <c r="E39" s="2" t="n"/>
      <c r="F39" s="2" t="n"/>
      <c r="G39" s="2" t="n"/>
      <c r="H39" s="4" t="n"/>
      <c r="I39" s="2" t="n"/>
      <c r="J39" s="5" t="n"/>
      <c r="K39" s="5" t="n"/>
      <c r="L39" s="10">
        <f>IF(OR(J39="",K39=""),"",IFERROR((K39-J39)*24,0))</f>
        <v/>
      </c>
      <c r="M39" s="7" t="n"/>
      <c r="N39" s="11">
        <f>IF(F39="","",IFERROR(VLOOKUP(F39,'Listes'!$A$2:$B$6,2,FALSE),0))</f>
        <v/>
      </c>
      <c r="O39" s="11">
        <f>IF(OR(L39="",N39=""),"",L39*N39)</f>
        <v/>
      </c>
      <c r="P39" s="11">
        <f>IF(AND(M39="",O39=""),"",IFERROR(M39+O39,0))</f>
        <v/>
      </c>
      <c r="Q39" s="9" t="n"/>
      <c r="R39" s="11">
        <f>IF(OR(P39="",Q39=""),"",IFERROR(P39*Q39,0))</f>
        <v/>
      </c>
      <c r="S39" s="11">
        <f>IF(OR(P39="",R39=""),"",IFERROR(P39+R39,0))</f>
        <v/>
      </c>
      <c r="T39" s="2" t="n"/>
      <c r="U39" s="4" t="n"/>
    </row>
    <row r="40">
      <c r="A40" s="2" t="n"/>
      <c r="B40" s="3" t="n"/>
      <c r="C40" s="4" t="n"/>
      <c r="D40" s="4" t="n"/>
      <c r="E40" s="2" t="n"/>
      <c r="F40" s="2" t="n"/>
      <c r="G40" s="2" t="n"/>
      <c r="H40" s="4" t="n"/>
      <c r="I40" s="2" t="n"/>
      <c r="J40" s="5" t="n"/>
      <c r="K40" s="5" t="n"/>
      <c r="L40" s="6">
        <f>IF(OR(J40="",K40=""),"",IFERROR((K40-J40)*24,0))</f>
        <v/>
      </c>
      <c r="M40" s="7" t="n"/>
      <c r="N40" s="8">
        <f>IF(F40="","",IFERROR(VLOOKUP(F40,'Listes'!$A$2:$B$6,2,FALSE),0))</f>
        <v/>
      </c>
      <c r="O40" s="8">
        <f>IF(OR(L40="",N40=""),"",L40*N40)</f>
        <v/>
      </c>
      <c r="P40" s="8">
        <f>IF(AND(M40="",O40=""),"",IFERROR(M40+O40,0))</f>
        <v/>
      </c>
      <c r="Q40" s="9" t="n"/>
      <c r="R40" s="8">
        <f>IF(OR(P40="",Q40=""),"",IFERROR(P40*Q40,0))</f>
        <v/>
      </c>
      <c r="S40" s="8">
        <f>IF(OR(P40="",R40=""),"",IFERROR(P40+R40,0))</f>
        <v/>
      </c>
      <c r="T40" s="2" t="n"/>
      <c r="U40" s="4" t="n"/>
    </row>
    <row r="41">
      <c r="A41" s="2" t="n"/>
      <c r="B41" s="3" t="n"/>
      <c r="C41" s="4" t="n"/>
      <c r="D41" s="4" t="n"/>
      <c r="E41" s="2" t="n"/>
      <c r="F41" s="2" t="n"/>
      <c r="G41" s="2" t="n"/>
      <c r="H41" s="4" t="n"/>
      <c r="I41" s="2" t="n"/>
      <c r="J41" s="5" t="n"/>
      <c r="K41" s="5" t="n"/>
      <c r="L41" s="10">
        <f>IF(OR(J41="",K41=""),"",IFERROR((K41-J41)*24,0))</f>
        <v/>
      </c>
      <c r="M41" s="7" t="n"/>
      <c r="N41" s="11">
        <f>IF(F41="","",IFERROR(VLOOKUP(F41,'Listes'!$A$2:$B$6,2,FALSE),0))</f>
        <v/>
      </c>
      <c r="O41" s="11">
        <f>IF(OR(L41="",N41=""),"",L41*N41)</f>
        <v/>
      </c>
      <c r="P41" s="11">
        <f>IF(AND(M41="",O41=""),"",IFERROR(M41+O41,0))</f>
        <v/>
      </c>
      <c r="Q41" s="9" t="n"/>
      <c r="R41" s="11">
        <f>IF(OR(P41="",Q41=""),"",IFERROR(P41*Q41,0))</f>
        <v/>
      </c>
      <c r="S41" s="11">
        <f>IF(OR(P41="",R41=""),"",IFERROR(P41+R41,0))</f>
        <v/>
      </c>
      <c r="T41" s="2" t="n"/>
      <c r="U41" s="4" t="n"/>
    </row>
    <row r="42">
      <c r="A42" s="2" t="n"/>
      <c r="B42" s="3" t="n"/>
      <c r="C42" s="4" t="n"/>
      <c r="D42" s="4" t="n"/>
      <c r="E42" s="2" t="n"/>
      <c r="F42" s="2" t="n"/>
      <c r="G42" s="2" t="n"/>
      <c r="H42" s="4" t="n"/>
      <c r="I42" s="2" t="n"/>
      <c r="J42" s="5" t="n"/>
      <c r="K42" s="5" t="n"/>
      <c r="L42" s="6">
        <f>IF(OR(J42="",K42=""),"",IFERROR((K42-J42)*24,0))</f>
        <v/>
      </c>
      <c r="M42" s="7" t="n"/>
      <c r="N42" s="8">
        <f>IF(F42="","",IFERROR(VLOOKUP(F42,'Listes'!$A$2:$B$6,2,FALSE),0))</f>
        <v/>
      </c>
      <c r="O42" s="8">
        <f>IF(OR(L42="",N42=""),"",L42*N42)</f>
        <v/>
      </c>
      <c r="P42" s="8">
        <f>IF(AND(M42="",O42=""),"",IFERROR(M42+O42,0))</f>
        <v/>
      </c>
      <c r="Q42" s="9" t="n"/>
      <c r="R42" s="8">
        <f>IF(OR(P42="",Q42=""),"",IFERROR(P42*Q42,0))</f>
        <v/>
      </c>
      <c r="S42" s="8">
        <f>IF(OR(P42="",R42=""),"",IFERROR(P42+R42,0))</f>
        <v/>
      </c>
      <c r="T42" s="2" t="n"/>
      <c r="U42" s="4" t="n"/>
    </row>
    <row r="43">
      <c r="A43" s="2" t="n"/>
      <c r="B43" s="3" t="n"/>
      <c r="C43" s="4" t="n"/>
      <c r="D43" s="4" t="n"/>
      <c r="E43" s="2" t="n"/>
      <c r="F43" s="2" t="n"/>
      <c r="G43" s="2" t="n"/>
      <c r="H43" s="4" t="n"/>
      <c r="I43" s="2" t="n"/>
      <c r="J43" s="5" t="n"/>
      <c r="K43" s="5" t="n"/>
      <c r="L43" s="10">
        <f>IF(OR(J43="",K43=""),"",IFERROR((K43-J43)*24,0))</f>
        <v/>
      </c>
      <c r="M43" s="7" t="n"/>
      <c r="N43" s="11">
        <f>IF(F43="","",IFERROR(VLOOKUP(F43,'Listes'!$A$2:$B$6,2,FALSE),0))</f>
        <v/>
      </c>
      <c r="O43" s="11">
        <f>IF(OR(L43="",N43=""),"",L43*N43)</f>
        <v/>
      </c>
      <c r="P43" s="11">
        <f>IF(AND(M43="",O43=""),"",IFERROR(M43+O43,0))</f>
        <v/>
      </c>
      <c r="Q43" s="9" t="n"/>
      <c r="R43" s="11">
        <f>IF(OR(P43="",Q43=""),"",IFERROR(P43*Q43,0))</f>
        <v/>
      </c>
      <c r="S43" s="11">
        <f>IF(OR(P43="",R43=""),"",IFERROR(P43+R43,0))</f>
        <v/>
      </c>
      <c r="T43" s="2" t="n"/>
      <c r="U43" s="4" t="n"/>
    </row>
    <row r="44">
      <c r="A44" s="2" t="n"/>
      <c r="B44" s="3" t="n"/>
      <c r="C44" s="4" t="n"/>
      <c r="D44" s="4" t="n"/>
      <c r="E44" s="2" t="n"/>
      <c r="F44" s="2" t="n"/>
      <c r="G44" s="2" t="n"/>
      <c r="H44" s="4" t="n"/>
      <c r="I44" s="2" t="n"/>
      <c r="J44" s="5" t="n"/>
      <c r="K44" s="5" t="n"/>
      <c r="L44" s="6">
        <f>IF(OR(J44="",K44=""),"",IFERROR((K44-J44)*24,0))</f>
        <v/>
      </c>
      <c r="M44" s="7" t="n"/>
      <c r="N44" s="8">
        <f>IF(F44="","",IFERROR(VLOOKUP(F44,'Listes'!$A$2:$B$6,2,FALSE),0))</f>
        <v/>
      </c>
      <c r="O44" s="8">
        <f>IF(OR(L44="",N44=""),"",L44*N44)</f>
        <v/>
      </c>
      <c r="P44" s="8">
        <f>IF(AND(M44="",O44=""),"",IFERROR(M44+O44,0))</f>
        <v/>
      </c>
      <c r="Q44" s="9" t="n"/>
      <c r="R44" s="8">
        <f>IF(OR(P44="",Q44=""),"",IFERROR(P44*Q44,0))</f>
        <v/>
      </c>
      <c r="S44" s="8">
        <f>IF(OR(P44="",R44=""),"",IFERROR(P44+R44,0))</f>
        <v/>
      </c>
      <c r="T44" s="2" t="n"/>
      <c r="U44" s="4" t="n"/>
    </row>
    <row r="45">
      <c r="A45" s="2" t="n"/>
      <c r="B45" s="3" t="n"/>
      <c r="C45" s="4" t="n"/>
      <c r="D45" s="4" t="n"/>
      <c r="E45" s="2" t="n"/>
      <c r="F45" s="2" t="n"/>
      <c r="G45" s="2" t="n"/>
      <c r="H45" s="4" t="n"/>
      <c r="I45" s="2" t="n"/>
      <c r="J45" s="5" t="n"/>
      <c r="K45" s="5" t="n"/>
      <c r="L45" s="10">
        <f>IF(OR(J45="",K45=""),"",IFERROR((K45-J45)*24,0))</f>
        <v/>
      </c>
      <c r="M45" s="7" t="n"/>
      <c r="N45" s="11">
        <f>IF(F45="","",IFERROR(VLOOKUP(F45,'Listes'!$A$2:$B$6,2,FALSE),0))</f>
        <v/>
      </c>
      <c r="O45" s="11">
        <f>IF(OR(L45="",N45=""),"",L45*N45)</f>
        <v/>
      </c>
      <c r="P45" s="11">
        <f>IF(AND(M45="",O45=""),"",IFERROR(M45+O45,0))</f>
        <v/>
      </c>
      <c r="Q45" s="9" t="n"/>
      <c r="R45" s="11">
        <f>IF(OR(P45="",Q45=""),"",IFERROR(P45*Q45,0))</f>
        <v/>
      </c>
      <c r="S45" s="11">
        <f>IF(OR(P45="",R45=""),"",IFERROR(P45+R45,0))</f>
        <v/>
      </c>
      <c r="T45" s="2" t="n"/>
      <c r="U45" s="4" t="n"/>
    </row>
    <row r="46">
      <c r="A46" s="2" t="n"/>
      <c r="B46" s="3" t="n"/>
      <c r="C46" s="4" t="n"/>
      <c r="D46" s="4" t="n"/>
      <c r="E46" s="2" t="n"/>
      <c r="F46" s="2" t="n"/>
      <c r="G46" s="2" t="n"/>
      <c r="H46" s="4" t="n"/>
      <c r="I46" s="2" t="n"/>
      <c r="J46" s="5" t="n"/>
      <c r="K46" s="5" t="n"/>
      <c r="L46" s="6">
        <f>IF(OR(J46="",K46=""),"",IFERROR((K46-J46)*24,0))</f>
        <v/>
      </c>
      <c r="M46" s="7" t="n"/>
      <c r="N46" s="8">
        <f>IF(F46="","",IFERROR(VLOOKUP(F46,'Listes'!$A$2:$B$6,2,FALSE),0))</f>
        <v/>
      </c>
      <c r="O46" s="8">
        <f>IF(OR(L46="",N46=""),"",L46*N46)</f>
        <v/>
      </c>
      <c r="P46" s="8">
        <f>IF(AND(M46="",O46=""),"",IFERROR(M46+O46,0))</f>
        <v/>
      </c>
      <c r="Q46" s="9" t="n"/>
      <c r="R46" s="8">
        <f>IF(OR(P46="",Q46=""),"",IFERROR(P46*Q46,0))</f>
        <v/>
      </c>
      <c r="S46" s="8">
        <f>IF(OR(P46="",R46=""),"",IFERROR(P46+R46,0))</f>
        <v/>
      </c>
      <c r="T46" s="2" t="n"/>
      <c r="U46" s="4" t="n"/>
    </row>
    <row r="47">
      <c r="A47" s="2" t="n"/>
      <c r="B47" s="3" t="n"/>
      <c r="C47" s="4" t="n"/>
      <c r="D47" s="4" t="n"/>
      <c r="E47" s="2" t="n"/>
      <c r="F47" s="2" t="n"/>
      <c r="G47" s="2" t="n"/>
      <c r="H47" s="4" t="n"/>
      <c r="I47" s="2" t="n"/>
      <c r="J47" s="5" t="n"/>
      <c r="K47" s="5" t="n"/>
      <c r="L47" s="10">
        <f>IF(OR(J47="",K47=""),"",IFERROR((K47-J47)*24,0))</f>
        <v/>
      </c>
      <c r="M47" s="7" t="n"/>
      <c r="N47" s="11">
        <f>IF(F47="","",IFERROR(VLOOKUP(F47,'Listes'!$A$2:$B$6,2,FALSE),0))</f>
        <v/>
      </c>
      <c r="O47" s="11">
        <f>IF(OR(L47="",N47=""),"",L47*N47)</f>
        <v/>
      </c>
      <c r="P47" s="11">
        <f>IF(AND(M47="",O47=""),"",IFERROR(M47+O47,0))</f>
        <v/>
      </c>
      <c r="Q47" s="9" t="n"/>
      <c r="R47" s="11">
        <f>IF(OR(P47="",Q47=""),"",IFERROR(P47*Q47,0))</f>
        <v/>
      </c>
      <c r="S47" s="11">
        <f>IF(OR(P47="",R47=""),"",IFERROR(P47+R47,0))</f>
        <v/>
      </c>
      <c r="T47" s="2" t="n"/>
      <c r="U47" s="4" t="n"/>
    </row>
    <row r="48">
      <c r="A48" s="2" t="n"/>
      <c r="B48" s="3" t="n"/>
      <c r="C48" s="4" t="n"/>
      <c r="D48" s="4" t="n"/>
      <c r="E48" s="2" t="n"/>
      <c r="F48" s="2" t="n"/>
      <c r="G48" s="2" t="n"/>
      <c r="H48" s="4" t="n"/>
      <c r="I48" s="2" t="n"/>
      <c r="J48" s="5" t="n"/>
      <c r="K48" s="5" t="n"/>
      <c r="L48" s="6">
        <f>IF(OR(J48="",K48=""),"",IFERROR((K48-J48)*24,0))</f>
        <v/>
      </c>
      <c r="M48" s="7" t="n"/>
      <c r="N48" s="8">
        <f>IF(F48="","",IFERROR(VLOOKUP(F48,'Listes'!$A$2:$B$6,2,FALSE),0))</f>
        <v/>
      </c>
      <c r="O48" s="8">
        <f>IF(OR(L48="",N48=""),"",L48*N48)</f>
        <v/>
      </c>
      <c r="P48" s="8">
        <f>IF(AND(M48="",O48=""),"",IFERROR(M48+O48,0))</f>
        <v/>
      </c>
      <c r="Q48" s="9" t="n"/>
      <c r="R48" s="8">
        <f>IF(OR(P48="",Q48=""),"",IFERROR(P48*Q48,0))</f>
        <v/>
      </c>
      <c r="S48" s="8">
        <f>IF(OR(P48="",R48=""),"",IFERROR(P48+R48,0))</f>
        <v/>
      </c>
      <c r="T48" s="2" t="n"/>
      <c r="U48" s="4" t="n"/>
    </row>
    <row r="49">
      <c r="A49" s="2" t="n"/>
      <c r="B49" s="3" t="n"/>
      <c r="C49" s="4" t="n"/>
      <c r="D49" s="4" t="n"/>
      <c r="E49" s="2" t="n"/>
      <c r="F49" s="2" t="n"/>
      <c r="G49" s="2" t="n"/>
      <c r="H49" s="4" t="n"/>
      <c r="I49" s="2" t="n"/>
      <c r="J49" s="5" t="n"/>
      <c r="K49" s="5" t="n"/>
      <c r="L49" s="10">
        <f>IF(OR(J49="",K49=""),"",IFERROR((K49-J49)*24,0))</f>
        <v/>
      </c>
      <c r="M49" s="7" t="n"/>
      <c r="N49" s="11">
        <f>IF(F49="","",IFERROR(VLOOKUP(F49,'Listes'!$A$2:$B$6,2,FALSE),0))</f>
        <v/>
      </c>
      <c r="O49" s="11">
        <f>IF(OR(L49="",N49=""),"",L49*N49)</f>
        <v/>
      </c>
      <c r="P49" s="11">
        <f>IF(AND(M49="",O49=""),"",IFERROR(M49+O49,0))</f>
        <v/>
      </c>
      <c r="Q49" s="9" t="n"/>
      <c r="R49" s="11">
        <f>IF(OR(P49="",Q49=""),"",IFERROR(P49*Q49,0))</f>
        <v/>
      </c>
      <c r="S49" s="11">
        <f>IF(OR(P49="",R49=""),"",IFERROR(P49+R49,0))</f>
        <v/>
      </c>
      <c r="T49" s="2" t="n"/>
      <c r="U49" s="4" t="n"/>
    </row>
    <row r="50">
      <c r="A50" s="2" t="n"/>
      <c r="B50" s="3" t="n"/>
      <c r="C50" s="4" t="n"/>
      <c r="D50" s="4" t="n"/>
      <c r="E50" s="2" t="n"/>
      <c r="F50" s="2" t="n"/>
      <c r="G50" s="2" t="n"/>
      <c r="H50" s="4" t="n"/>
      <c r="I50" s="2" t="n"/>
      <c r="J50" s="5" t="n"/>
      <c r="K50" s="5" t="n"/>
      <c r="L50" s="6">
        <f>IF(OR(J50="",K50=""),"",IFERROR((K50-J50)*24,0))</f>
        <v/>
      </c>
      <c r="M50" s="7" t="n"/>
      <c r="N50" s="8">
        <f>IF(F50="","",IFERROR(VLOOKUP(F50,'Listes'!$A$2:$B$6,2,FALSE),0))</f>
        <v/>
      </c>
      <c r="O50" s="8">
        <f>IF(OR(L50="",N50=""),"",L50*N50)</f>
        <v/>
      </c>
      <c r="P50" s="8">
        <f>IF(AND(M50="",O50=""),"",IFERROR(M50+O50,0))</f>
        <v/>
      </c>
      <c r="Q50" s="9" t="n"/>
      <c r="R50" s="8">
        <f>IF(OR(P50="",Q50=""),"",IFERROR(P50*Q50,0))</f>
        <v/>
      </c>
      <c r="S50" s="8">
        <f>IF(OR(P50="",R50=""),"",IFERROR(P50+R50,0))</f>
        <v/>
      </c>
      <c r="T50" s="2" t="n"/>
      <c r="U50" s="4" t="n"/>
    </row>
    <row r="51">
      <c r="A51" s="2" t="n"/>
      <c r="B51" s="3" t="n"/>
      <c r="C51" s="4" t="n"/>
      <c r="D51" s="4" t="n"/>
      <c r="E51" s="2" t="n"/>
      <c r="F51" s="2" t="n"/>
      <c r="G51" s="2" t="n"/>
      <c r="H51" s="4" t="n"/>
      <c r="I51" s="2" t="n"/>
      <c r="J51" s="5" t="n"/>
      <c r="K51" s="5" t="n"/>
      <c r="L51" s="10">
        <f>IF(OR(J51="",K51=""),"",IFERROR((K51-J51)*24,0))</f>
        <v/>
      </c>
      <c r="M51" s="7" t="n"/>
      <c r="N51" s="11">
        <f>IF(F51="","",IFERROR(VLOOKUP(F51,'Listes'!$A$2:$B$6,2,FALSE),0))</f>
        <v/>
      </c>
      <c r="O51" s="11">
        <f>IF(OR(L51="",N51=""),"",L51*N51)</f>
        <v/>
      </c>
      <c r="P51" s="11">
        <f>IF(AND(M51="",O51=""),"",IFERROR(M51+O51,0))</f>
        <v/>
      </c>
      <c r="Q51" s="9" t="n"/>
      <c r="R51" s="11">
        <f>IF(OR(P51="",Q51=""),"",IFERROR(P51*Q51,0))</f>
        <v/>
      </c>
      <c r="S51" s="11">
        <f>IF(OR(P51="",R51=""),"",IFERROR(P51+R51,0))</f>
        <v/>
      </c>
      <c r="T51" s="2" t="n"/>
      <c r="U51" s="4" t="n"/>
    </row>
    <row r="52">
      <c r="A52" s="2" t="n"/>
      <c r="B52" s="3" t="n"/>
      <c r="C52" s="4" t="n"/>
      <c r="D52" s="4" t="n"/>
      <c r="E52" s="2" t="n"/>
      <c r="F52" s="2" t="n"/>
      <c r="G52" s="2" t="n"/>
      <c r="H52" s="4" t="n"/>
      <c r="I52" s="2" t="n"/>
      <c r="J52" s="5" t="n"/>
      <c r="K52" s="5" t="n"/>
      <c r="L52" s="6">
        <f>IF(OR(J52="",K52=""),"",IFERROR((K52-J52)*24,0))</f>
        <v/>
      </c>
      <c r="M52" s="7" t="n"/>
      <c r="N52" s="8">
        <f>IF(F52="","",IFERROR(VLOOKUP(F52,'Listes'!$A$2:$B$6,2,FALSE),0))</f>
        <v/>
      </c>
      <c r="O52" s="8">
        <f>IF(OR(L52="",N52=""),"",L52*N52)</f>
        <v/>
      </c>
      <c r="P52" s="8">
        <f>IF(AND(M52="",O52=""),"",IFERROR(M52+O52,0))</f>
        <v/>
      </c>
      <c r="Q52" s="9" t="n"/>
      <c r="R52" s="8">
        <f>IF(OR(P52="",Q52=""),"",IFERROR(P52*Q52,0))</f>
        <v/>
      </c>
      <c r="S52" s="8">
        <f>IF(OR(P52="",R52=""),"",IFERROR(P52+R52,0))</f>
        <v/>
      </c>
      <c r="T52" s="2" t="n"/>
      <c r="U52" s="4" t="n"/>
    </row>
    <row r="53">
      <c r="A53" s="2" t="n"/>
      <c r="B53" s="3" t="n"/>
      <c r="C53" s="4" t="n"/>
      <c r="D53" s="4" t="n"/>
      <c r="E53" s="2" t="n"/>
      <c r="F53" s="2" t="n"/>
      <c r="G53" s="2" t="n"/>
      <c r="H53" s="4" t="n"/>
      <c r="I53" s="2" t="n"/>
      <c r="J53" s="5" t="n"/>
      <c r="K53" s="5" t="n"/>
      <c r="L53" s="10">
        <f>IF(OR(J53="",K53=""),"",IFERROR((K53-J53)*24,0))</f>
        <v/>
      </c>
      <c r="M53" s="7" t="n"/>
      <c r="N53" s="11">
        <f>IF(F53="","",IFERROR(VLOOKUP(F53,'Listes'!$A$2:$B$6,2,FALSE),0))</f>
        <v/>
      </c>
      <c r="O53" s="11">
        <f>IF(OR(L53="",N53=""),"",L53*N53)</f>
        <v/>
      </c>
      <c r="P53" s="11">
        <f>IF(AND(M53="",O53=""),"",IFERROR(M53+O53,0))</f>
        <v/>
      </c>
      <c r="Q53" s="9" t="n"/>
      <c r="R53" s="11">
        <f>IF(OR(P53="",Q53=""),"",IFERROR(P53*Q53,0))</f>
        <v/>
      </c>
      <c r="S53" s="11">
        <f>IF(OR(P53="",R53=""),"",IFERROR(P53+R53,0))</f>
        <v/>
      </c>
      <c r="T53" s="2" t="n"/>
      <c r="U53" s="4" t="n"/>
    </row>
    <row r="54">
      <c r="A54" s="2" t="n"/>
      <c r="B54" s="3" t="n"/>
      <c r="C54" s="4" t="n"/>
      <c r="D54" s="4" t="n"/>
      <c r="E54" s="2" t="n"/>
      <c r="F54" s="2" t="n"/>
      <c r="G54" s="2" t="n"/>
      <c r="H54" s="4" t="n"/>
      <c r="I54" s="2" t="n"/>
      <c r="J54" s="5" t="n"/>
      <c r="K54" s="5" t="n"/>
      <c r="L54" s="6">
        <f>IF(OR(J54="",K54=""),"",IFERROR((K54-J54)*24,0))</f>
        <v/>
      </c>
      <c r="M54" s="7" t="n"/>
      <c r="N54" s="8">
        <f>IF(F54="","",IFERROR(VLOOKUP(F54,'Listes'!$A$2:$B$6,2,FALSE),0))</f>
        <v/>
      </c>
      <c r="O54" s="8">
        <f>IF(OR(L54="",N54=""),"",L54*N54)</f>
        <v/>
      </c>
      <c r="P54" s="8">
        <f>IF(AND(M54="",O54=""),"",IFERROR(M54+O54,0))</f>
        <v/>
      </c>
      <c r="Q54" s="9" t="n"/>
      <c r="R54" s="8">
        <f>IF(OR(P54="",Q54=""),"",IFERROR(P54*Q54,0))</f>
        <v/>
      </c>
      <c r="S54" s="8">
        <f>IF(OR(P54="",R54=""),"",IFERROR(P54+R54,0))</f>
        <v/>
      </c>
      <c r="T54" s="2" t="n"/>
      <c r="U54" s="4" t="n"/>
    </row>
    <row r="55">
      <c r="A55" s="2" t="n"/>
      <c r="B55" s="3" t="n"/>
      <c r="C55" s="4" t="n"/>
      <c r="D55" s="4" t="n"/>
      <c r="E55" s="2" t="n"/>
      <c r="F55" s="2" t="n"/>
      <c r="G55" s="2" t="n"/>
      <c r="H55" s="4" t="n"/>
      <c r="I55" s="2" t="n"/>
      <c r="J55" s="5" t="n"/>
      <c r="K55" s="5" t="n"/>
      <c r="L55" s="10">
        <f>IF(OR(J55="",K55=""),"",IFERROR((K55-J55)*24,0))</f>
        <v/>
      </c>
      <c r="M55" s="7" t="n"/>
      <c r="N55" s="11">
        <f>IF(F55="","",IFERROR(VLOOKUP(F55,'Listes'!$A$2:$B$6,2,FALSE),0))</f>
        <v/>
      </c>
      <c r="O55" s="11">
        <f>IF(OR(L55="",N55=""),"",L55*N55)</f>
        <v/>
      </c>
      <c r="P55" s="11">
        <f>IF(AND(M55="",O55=""),"",IFERROR(M55+O55,0))</f>
        <v/>
      </c>
      <c r="Q55" s="9" t="n"/>
      <c r="R55" s="11">
        <f>IF(OR(P55="",Q55=""),"",IFERROR(P55*Q55,0))</f>
        <v/>
      </c>
      <c r="S55" s="11">
        <f>IF(OR(P55="",R55=""),"",IFERROR(P55+R55,0))</f>
        <v/>
      </c>
      <c r="T55" s="2" t="n"/>
      <c r="U55" s="4" t="n"/>
    </row>
    <row r="56">
      <c r="A56" s="2" t="n"/>
      <c r="B56" s="3" t="n"/>
      <c r="C56" s="4" t="n"/>
      <c r="D56" s="4" t="n"/>
      <c r="E56" s="2" t="n"/>
      <c r="F56" s="2" t="n"/>
      <c r="G56" s="2" t="n"/>
      <c r="H56" s="4" t="n"/>
      <c r="I56" s="2" t="n"/>
      <c r="J56" s="5" t="n"/>
      <c r="K56" s="5" t="n"/>
      <c r="L56" s="6">
        <f>IF(OR(J56="",K56=""),"",IFERROR((K56-J56)*24,0))</f>
        <v/>
      </c>
      <c r="M56" s="7" t="n"/>
      <c r="N56" s="8">
        <f>IF(F56="","",IFERROR(VLOOKUP(F56,'Listes'!$A$2:$B$6,2,FALSE),0))</f>
        <v/>
      </c>
      <c r="O56" s="8">
        <f>IF(OR(L56="",N56=""),"",L56*N56)</f>
        <v/>
      </c>
      <c r="P56" s="8">
        <f>IF(AND(M56="",O56=""),"",IFERROR(M56+O56,0))</f>
        <v/>
      </c>
      <c r="Q56" s="9" t="n"/>
      <c r="R56" s="8">
        <f>IF(OR(P56="",Q56=""),"",IFERROR(P56*Q56,0))</f>
        <v/>
      </c>
      <c r="S56" s="8">
        <f>IF(OR(P56="",R56=""),"",IFERROR(P56+R56,0))</f>
        <v/>
      </c>
      <c r="T56" s="2" t="n"/>
      <c r="U56" s="4" t="n"/>
    </row>
    <row r="57">
      <c r="A57" s="2" t="n"/>
      <c r="B57" s="3" t="n"/>
      <c r="C57" s="4" t="n"/>
      <c r="D57" s="4" t="n"/>
      <c r="E57" s="2" t="n"/>
      <c r="F57" s="2" t="n"/>
      <c r="G57" s="2" t="n"/>
      <c r="H57" s="4" t="n"/>
      <c r="I57" s="2" t="n"/>
      <c r="J57" s="5" t="n"/>
      <c r="K57" s="5" t="n"/>
      <c r="L57" s="10">
        <f>IF(OR(J57="",K57=""),"",IFERROR((K57-J57)*24,0))</f>
        <v/>
      </c>
      <c r="M57" s="7" t="n"/>
      <c r="N57" s="11">
        <f>IF(F57="","",IFERROR(VLOOKUP(F57,'Listes'!$A$2:$B$6,2,FALSE),0))</f>
        <v/>
      </c>
      <c r="O57" s="11">
        <f>IF(OR(L57="",N57=""),"",L57*N57)</f>
        <v/>
      </c>
      <c r="P57" s="11">
        <f>IF(AND(M57="",O57=""),"",IFERROR(M57+O57,0))</f>
        <v/>
      </c>
      <c r="Q57" s="9" t="n"/>
      <c r="R57" s="11">
        <f>IF(OR(P57="",Q57=""),"",IFERROR(P57*Q57,0))</f>
        <v/>
      </c>
      <c r="S57" s="11">
        <f>IF(OR(P57="",R57=""),"",IFERROR(P57+R57,0))</f>
        <v/>
      </c>
      <c r="T57" s="2" t="n"/>
      <c r="U57" s="4" t="n"/>
    </row>
    <row r="58">
      <c r="A58" s="2" t="n"/>
      <c r="B58" s="3" t="n"/>
      <c r="C58" s="4" t="n"/>
      <c r="D58" s="4" t="n"/>
      <c r="E58" s="2" t="n"/>
      <c r="F58" s="2" t="n"/>
      <c r="G58" s="2" t="n"/>
      <c r="H58" s="4" t="n"/>
      <c r="I58" s="2" t="n"/>
      <c r="J58" s="5" t="n"/>
      <c r="K58" s="5" t="n"/>
      <c r="L58" s="6">
        <f>IF(OR(J58="",K58=""),"",IFERROR((K58-J58)*24,0))</f>
        <v/>
      </c>
      <c r="M58" s="7" t="n"/>
      <c r="N58" s="8">
        <f>IF(F58="","",IFERROR(VLOOKUP(F58,'Listes'!$A$2:$B$6,2,FALSE),0))</f>
        <v/>
      </c>
      <c r="O58" s="8">
        <f>IF(OR(L58="",N58=""),"",L58*N58)</f>
        <v/>
      </c>
      <c r="P58" s="8">
        <f>IF(AND(M58="",O58=""),"",IFERROR(M58+O58,0))</f>
        <v/>
      </c>
      <c r="Q58" s="9" t="n"/>
      <c r="R58" s="8">
        <f>IF(OR(P58="",Q58=""),"",IFERROR(P58*Q58,0))</f>
        <v/>
      </c>
      <c r="S58" s="8">
        <f>IF(OR(P58="",R58=""),"",IFERROR(P58+R58,0))</f>
        <v/>
      </c>
      <c r="T58" s="2" t="n"/>
      <c r="U58" s="4" t="n"/>
    </row>
    <row r="59">
      <c r="A59" s="2" t="n"/>
      <c r="B59" s="3" t="n"/>
      <c r="C59" s="4" t="n"/>
      <c r="D59" s="4" t="n"/>
      <c r="E59" s="2" t="n"/>
      <c r="F59" s="2" t="n"/>
      <c r="G59" s="2" t="n"/>
      <c r="H59" s="4" t="n"/>
      <c r="I59" s="2" t="n"/>
      <c r="J59" s="5" t="n"/>
      <c r="K59" s="5" t="n"/>
      <c r="L59" s="10">
        <f>IF(OR(J59="",K59=""),"",IFERROR((K59-J59)*24,0))</f>
        <v/>
      </c>
      <c r="M59" s="7" t="n"/>
      <c r="N59" s="11">
        <f>IF(F59="","",IFERROR(VLOOKUP(F59,'Listes'!$A$2:$B$6,2,FALSE),0))</f>
        <v/>
      </c>
      <c r="O59" s="11">
        <f>IF(OR(L59="",N59=""),"",L59*N59)</f>
        <v/>
      </c>
      <c r="P59" s="11">
        <f>IF(AND(M59="",O59=""),"",IFERROR(M59+O59,0))</f>
        <v/>
      </c>
      <c r="Q59" s="9" t="n"/>
      <c r="R59" s="11">
        <f>IF(OR(P59="",Q59=""),"",IFERROR(P59*Q59,0))</f>
        <v/>
      </c>
      <c r="S59" s="11">
        <f>IF(OR(P59="",R59=""),"",IFERROR(P59+R59,0))</f>
        <v/>
      </c>
      <c r="T59" s="2" t="n"/>
      <c r="U59" s="4" t="n"/>
    </row>
    <row r="60">
      <c r="A60" s="2" t="n"/>
      <c r="B60" s="3" t="n"/>
      <c r="C60" s="4" t="n"/>
      <c r="D60" s="4" t="n"/>
      <c r="E60" s="2" t="n"/>
      <c r="F60" s="2" t="n"/>
      <c r="G60" s="2" t="n"/>
      <c r="H60" s="4" t="n"/>
      <c r="I60" s="2" t="n"/>
      <c r="J60" s="5" t="n"/>
      <c r="K60" s="5" t="n"/>
      <c r="L60" s="6">
        <f>IF(OR(J60="",K60=""),"",IFERROR((K60-J60)*24,0))</f>
        <v/>
      </c>
      <c r="M60" s="7" t="n"/>
      <c r="N60" s="8">
        <f>IF(F60="","",IFERROR(VLOOKUP(F60,'Listes'!$A$2:$B$6,2,FALSE),0))</f>
        <v/>
      </c>
      <c r="O60" s="8">
        <f>IF(OR(L60="",N60=""),"",L60*N60)</f>
        <v/>
      </c>
      <c r="P60" s="8">
        <f>IF(AND(M60="",O60=""),"",IFERROR(M60+O60,0))</f>
        <v/>
      </c>
      <c r="Q60" s="9" t="n"/>
      <c r="R60" s="8">
        <f>IF(OR(P60="",Q60=""),"",IFERROR(P60*Q60,0))</f>
        <v/>
      </c>
      <c r="S60" s="8">
        <f>IF(OR(P60="",R60=""),"",IFERROR(P60+R60,0))</f>
        <v/>
      </c>
      <c r="T60" s="2" t="n"/>
      <c r="U60" s="4" t="n"/>
    </row>
    <row r="61">
      <c r="A61" s="2" t="n"/>
      <c r="B61" s="3" t="n"/>
      <c r="C61" s="4" t="n"/>
      <c r="D61" s="4" t="n"/>
      <c r="E61" s="2" t="n"/>
      <c r="F61" s="2" t="n"/>
      <c r="G61" s="2" t="n"/>
      <c r="H61" s="4" t="n"/>
      <c r="I61" s="2" t="n"/>
      <c r="J61" s="5" t="n"/>
      <c r="K61" s="5" t="n"/>
      <c r="L61" s="10">
        <f>IF(OR(J61="",K61=""),"",IFERROR((K61-J61)*24,0))</f>
        <v/>
      </c>
      <c r="M61" s="7" t="n"/>
      <c r="N61" s="11">
        <f>IF(F61="","",IFERROR(VLOOKUP(F61,'Listes'!$A$2:$B$6,2,FALSE),0))</f>
        <v/>
      </c>
      <c r="O61" s="11">
        <f>IF(OR(L61="",N61=""),"",L61*N61)</f>
        <v/>
      </c>
      <c r="P61" s="11">
        <f>IF(AND(M61="",O61=""),"",IFERROR(M61+O61,0))</f>
        <v/>
      </c>
      <c r="Q61" s="9" t="n"/>
      <c r="R61" s="11">
        <f>IF(OR(P61="",Q61=""),"",IFERROR(P61*Q61,0))</f>
        <v/>
      </c>
      <c r="S61" s="11">
        <f>IF(OR(P61="",R61=""),"",IFERROR(P61+R61,0))</f>
        <v/>
      </c>
      <c r="T61" s="2" t="n"/>
      <c r="U61" s="4" t="n"/>
    </row>
    <row r="62">
      <c r="A62" s="2" t="n"/>
      <c r="B62" s="3" t="n"/>
      <c r="C62" s="4" t="n"/>
      <c r="D62" s="4" t="n"/>
      <c r="E62" s="2" t="n"/>
      <c r="F62" s="2" t="n"/>
      <c r="G62" s="2" t="n"/>
      <c r="H62" s="4" t="n"/>
      <c r="I62" s="2" t="n"/>
      <c r="J62" s="5" t="n"/>
      <c r="K62" s="5" t="n"/>
      <c r="L62" s="6">
        <f>IF(OR(J62="",K62=""),"",IFERROR((K62-J62)*24,0))</f>
        <v/>
      </c>
      <c r="M62" s="7" t="n"/>
      <c r="N62" s="8">
        <f>IF(F62="","",IFERROR(VLOOKUP(F62,'Listes'!$A$2:$B$6,2,FALSE),0))</f>
        <v/>
      </c>
      <c r="O62" s="8">
        <f>IF(OR(L62="",N62=""),"",L62*N62)</f>
        <v/>
      </c>
      <c r="P62" s="8">
        <f>IF(AND(M62="",O62=""),"",IFERROR(M62+O62,0))</f>
        <v/>
      </c>
      <c r="Q62" s="9" t="n"/>
      <c r="R62" s="8">
        <f>IF(OR(P62="",Q62=""),"",IFERROR(P62*Q62,0))</f>
        <v/>
      </c>
      <c r="S62" s="8">
        <f>IF(OR(P62="",R62=""),"",IFERROR(P62+R62,0))</f>
        <v/>
      </c>
      <c r="T62" s="2" t="n"/>
      <c r="U62" s="4" t="n"/>
    </row>
    <row r="63">
      <c r="A63" s="2" t="n"/>
      <c r="B63" s="3" t="n"/>
      <c r="C63" s="4" t="n"/>
      <c r="D63" s="4" t="n"/>
      <c r="E63" s="2" t="n"/>
      <c r="F63" s="2" t="n"/>
      <c r="G63" s="2" t="n"/>
      <c r="H63" s="4" t="n"/>
      <c r="I63" s="2" t="n"/>
      <c r="J63" s="5" t="n"/>
      <c r="K63" s="5" t="n"/>
      <c r="L63" s="10">
        <f>IF(OR(J63="",K63=""),"",IFERROR((K63-J63)*24,0))</f>
        <v/>
      </c>
      <c r="M63" s="7" t="n"/>
      <c r="N63" s="11">
        <f>IF(F63="","",IFERROR(VLOOKUP(F63,'Listes'!$A$2:$B$6,2,FALSE),0))</f>
        <v/>
      </c>
      <c r="O63" s="11">
        <f>IF(OR(L63="",N63=""),"",L63*N63)</f>
        <v/>
      </c>
      <c r="P63" s="11">
        <f>IF(AND(M63="",O63=""),"",IFERROR(M63+O63,0))</f>
        <v/>
      </c>
      <c r="Q63" s="9" t="n"/>
      <c r="R63" s="11">
        <f>IF(OR(P63="",Q63=""),"",IFERROR(P63*Q63,0))</f>
        <v/>
      </c>
      <c r="S63" s="11">
        <f>IF(OR(P63="",R63=""),"",IFERROR(P63+R63,0))</f>
        <v/>
      </c>
      <c r="T63" s="2" t="n"/>
      <c r="U63" s="4" t="n"/>
    </row>
    <row r="64">
      <c r="A64" s="2" t="n"/>
      <c r="B64" s="3" t="n"/>
      <c r="C64" s="4" t="n"/>
      <c r="D64" s="4" t="n"/>
      <c r="E64" s="2" t="n"/>
      <c r="F64" s="2" t="n"/>
      <c r="G64" s="2" t="n"/>
      <c r="H64" s="4" t="n"/>
      <c r="I64" s="2" t="n"/>
      <c r="J64" s="5" t="n"/>
      <c r="K64" s="5" t="n"/>
      <c r="L64" s="6">
        <f>IF(OR(J64="",K64=""),"",IFERROR((K64-J64)*24,0))</f>
        <v/>
      </c>
      <c r="M64" s="7" t="n"/>
      <c r="N64" s="8">
        <f>IF(F64="","",IFERROR(VLOOKUP(F64,'Listes'!$A$2:$B$6,2,FALSE),0))</f>
        <v/>
      </c>
      <c r="O64" s="8">
        <f>IF(OR(L64="",N64=""),"",L64*N64)</f>
        <v/>
      </c>
      <c r="P64" s="8">
        <f>IF(AND(M64="",O64=""),"",IFERROR(M64+O64,0))</f>
        <v/>
      </c>
      <c r="Q64" s="9" t="n"/>
      <c r="R64" s="8">
        <f>IF(OR(P64="",Q64=""),"",IFERROR(P64*Q64,0))</f>
        <v/>
      </c>
      <c r="S64" s="8">
        <f>IF(OR(P64="",R64=""),"",IFERROR(P64+R64,0))</f>
        <v/>
      </c>
      <c r="T64" s="2" t="n"/>
      <c r="U64" s="4" t="n"/>
    </row>
    <row r="65">
      <c r="A65" s="2" t="n"/>
      <c r="B65" s="3" t="n"/>
      <c r="C65" s="4" t="n"/>
      <c r="D65" s="4" t="n"/>
      <c r="E65" s="2" t="n"/>
      <c r="F65" s="2" t="n"/>
      <c r="G65" s="2" t="n"/>
      <c r="H65" s="4" t="n"/>
      <c r="I65" s="2" t="n"/>
      <c r="J65" s="5" t="n"/>
      <c r="K65" s="5" t="n"/>
      <c r="L65" s="10">
        <f>IF(OR(J65="",K65=""),"",IFERROR((K65-J65)*24,0))</f>
        <v/>
      </c>
      <c r="M65" s="7" t="n"/>
      <c r="N65" s="11">
        <f>IF(F65="","",IFERROR(VLOOKUP(F65,'Listes'!$A$2:$B$6,2,FALSE),0))</f>
        <v/>
      </c>
      <c r="O65" s="11">
        <f>IF(OR(L65="",N65=""),"",L65*N65)</f>
        <v/>
      </c>
      <c r="P65" s="11">
        <f>IF(AND(M65="",O65=""),"",IFERROR(M65+O65,0))</f>
        <v/>
      </c>
      <c r="Q65" s="9" t="n"/>
      <c r="R65" s="11">
        <f>IF(OR(P65="",Q65=""),"",IFERROR(P65*Q65,0))</f>
        <v/>
      </c>
      <c r="S65" s="11">
        <f>IF(OR(P65="",R65=""),"",IFERROR(P65+R65,0))</f>
        <v/>
      </c>
      <c r="T65" s="2" t="n"/>
      <c r="U65" s="4" t="n"/>
    </row>
    <row r="66">
      <c r="A66" s="2" t="n"/>
      <c r="B66" s="3" t="n"/>
      <c r="C66" s="4" t="n"/>
      <c r="D66" s="4" t="n"/>
      <c r="E66" s="2" t="n"/>
      <c r="F66" s="2" t="n"/>
      <c r="G66" s="2" t="n"/>
      <c r="H66" s="4" t="n"/>
      <c r="I66" s="2" t="n"/>
      <c r="J66" s="5" t="n"/>
      <c r="K66" s="5" t="n"/>
      <c r="L66" s="6">
        <f>IF(OR(J66="",K66=""),"",IFERROR((K66-J66)*24,0))</f>
        <v/>
      </c>
      <c r="M66" s="7" t="n"/>
      <c r="N66" s="8">
        <f>IF(F66="","",IFERROR(VLOOKUP(F66,'Listes'!$A$2:$B$6,2,FALSE),0))</f>
        <v/>
      </c>
      <c r="O66" s="8">
        <f>IF(OR(L66="",N66=""),"",L66*N66)</f>
        <v/>
      </c>
      <c r="P66" s="8">
        <f>IF(AND(M66="",O66=""),"",IFERROR(M66+O66,0))</f>
        <v/>
      </c>
      <c r="Q66" s="9" t="n"/>
      <c r="R66" s="8">
        <f>IF(OR(P66="",Q66=""),"",IFERROR(P66*Q66,0))</f>
        <v/>
      </c>
      <c r="S66" s="8">
        <f>IF(OR(P66="",R66=""),"",IFERROR(P66+R66,0))</f>
        <v/>
      </c>
      <c r="T66" s="2" t="n"/>
      <c r="U66" s="4" t="n"/>
    </row>
    <row r="67">
      <c r="A67" s="2" t="n"/>
      <c r="B67" s="3" t="n"/>
      <c r="C67" s="4" t="n"/>
      <c r="D67" s="4" t="n"/>
      <c r="E67" s="2" t="n"/>
      <c r="F67" s="2" t="n"/>
      <c r="G67" s="2" t="n"/>
      <c r="H67" s="4" t="n"/>
      <c r="I67" s="2" t="n"/>
      <c r="J67" s="5" t="n"/>
      <c r="K67" s="5" t="n"/>
      <c r="L67" s="10">
        <f>IF(OR(J67="",K67=""),"",IFERROR((K67-J67)*24,0))</f>
        <v/>
      </c>
      <c r="M67" s="7" t="n"/>
      <c r="N67" s="11">
        <f>IF(F67="","",IFERROR(VLOOKUP(F67,'Listes'!$A$2:$B$6,2,FALSE),0))</f>
        <v/>
      </c>
      <c r="O67" s="11">
        <f>IF(OR(L67="",N67=""),"",L67*N67)</f>
        <v/>
      </c>
      <c r="P67" s="11">
        <f>IF(AND(M67="",O67=""),"",IFERROR(M67+O67,0))</f>
        <v/>
      </c>
      <c r="Q67" s="9" t="n"/>
      <c r="R67" s="11">
        <f>IF(OR(P67="",Q67=""),"",IFERROR(P67*Q67,0))</f>
        <v/>
      </c>
      <c r="S67" s="11">
        <f>IF(OR(P67="",R67=""),"",IFERROR(P67+R67,0))</f>
        <v/>
      </c>
      <c r="T67" s="2" t="n"/>
      <c r="U67" s="4" t="n"/>
    </row>
    <row r="68">
      <c r="A68" s="2" t="n"/>
      <c r="B68" s="3" t="n"/>
      <c r="C68" s="4" t="n"/>
      <c r="D68" s="4" t="n"/>
      <c r="E68" s="2" t="n"/>
      <c r="F68" s="2" t="n"/>
      <c r="G68" s="2" t="n"/>
      <c r="H68" s="4" t="n"/>
      <c r="I68" s="2" t="n"/>
      <c r="J68" s="5" t="n"/>
      <c r="K68" s="5" t="n"/>
      <c r="L68" s="6">
        <f>IF(OR(J68="",K68=""),"",IFERROR((K68-J68)*24,0))</f>
        <v/>
      </c>
      <c r="M68" s="7" t="n"/>
      <c r="N68" s="8">
        <f>IF(F68="","",IFERROR(VLOOKUP(F68,'Listes'!$A$2:$B$6,2,FALSE),0))</f>
        <v/>
      </c>
      <c r="O68" s="8">
        <f>IF(OR(L68="",N68=""),"",L68*N68)</f>
        <v/>
      </c>
      <c r="P68" s="8">
        <f>IF(AND(M68="",O68=""),"",IFERROR(M68+O68,0))</f>
        <v/>
      </c>
      <c r="Q68" s="9" t="n"/>
      <c r="R68" s="8">
        <f>IF(OR(P68="",Q68=""),"",IFERROR(P68*Q68,0))</f>
        <v/>
      </c>
      <c r="S68" s="8">
        <f>IF(OR(P68="",R68=""),"",IFERROR(P68+R68,0))</f>
        <v/>
      </c>
      <c r="T68" s="2" t="n"/>
      <c r="U68" s="4" t="n"/>
    </row>
    <row r="69">
      <c r="A69" s="2" t="n"/>
      <c r="B69" s="3" t="n"/>
      <c r="C69" s="4" t="n"/>
      <c r="D69" s="4" t="n"/>
      <c r="E69" s="2" t="n"/>
      <c r="F69" s="2" t="n"/>
      <c r="G69" s="2" t="n"/>
      <c r="H69" s="4" t="n"/>
      <c r="I69" s="2" t="n"/>
      <c r="J69" s="5" t="n"/>
      <c r="K69" s="5" t="n"/>
      <c r="L69" s="10">
        <f>IF(OR(J69="",K69=""),"",IFERROR((K69-J69)*24,0))</f>
        <v/>
      </c>
      <c r="M69" s="7" t="n"/>
      <c r="N69" s="11">
        <f>IF(F69="","",IFERROR(VLOOKUP(F69,'Listes'!$A$2:$B$6,2,FALSE),0))</f>
        <v/>
      </c>
      <c r="O69" s="11">
        <f>IF(OR(L69="",N69=""),"",L69*N69)</f>
        <v/>
      </c>
      <c r="P69" s="11">
        <f>IF(AND(M69="",O69=""),"",IFERROR(M69+O69,0))</f>
        <v/>
      </c>
      <c r="Q69" s="9" t="n"/>
      <c r="R69" s="11">
        <f>IF(OR(P69="",Q69=""),"",IFERROR(P69*Q69,0))</f>
        <v/>
      </c>
      <c r="S69" s="11">
        <f>IF(OR(P69="",R69=""),"",IFERROR(P69+R69,0))</f>
        <v/>
      </c>
      <c r="T69" s="2" t="n"/>
      <c r="U69" s="4" t="n"/>
    </row>
    <row r="70">
      <c r="A70" s="2" t="n"/>
      <c r="B70" s="3" t="n"/>
      <c r="C70" s="4" t="n"/>
      <c r="D70" s="4" t="n"/>
      <c r="E70" s="2" t="n"/>
      <c r="F70" s="2" t="n"/>
      <c r="G70" s="2" t="n"/>
      <c r="H70" s="4" t="n"/>
      <c r="I70" s="2" t="n"/>
      <c r="J70" s="5" t="n"/>
      <c r="K70" s="5" t="n"/>
      <c r="L70" s="6">
        <f>IF(OR(J70="",K70=""),"",IFERROR((K70-J70)*24,0))</f>
        <v/>
      </c>
      <c r="M70" s="7" t="n"/>
      <c r="N70" s="8">
        <f>IF(F70="","",IFERROR(VLOOKUP(F70,'Listes'!$A$2:$B$6,2,FALSE),0))</f>
        <v/>
      </c>
      <c r="O70" s="8">
        <f>IF(OR(L70="",N70=""),"",L70*N70)</f>
        <v/>
      </c>
      <c r="P70" s="8">
        <f>IF(AND(M70="",O70=""),"",IFERROR(M70+O70,0))</f>
        <v/>
      </c>
      <c r="Q70" s="9" t="n"/>
      <c r="R70" s="8">
        <f>IF(OR(P70="",Q70=""),"",IFERROR(P70*Q70,0))</f>
        <v/>
      </c>
      <c r="S70" s="8">
        <f>IF(OR(P70="",R70=""),"",IFERROR(P70+R70,0))</f>
        <v/>
      </c>
      <c r="T70" s="2" t="n"/>
      <c r="U70" s="4" t="n"/>
    </row>
    <row r="71">
      <c r="A71" s="2" t="n"/>
      <c r="B71" s="3" t="n"/>
      <c r="C71" s="4" t="n"/>
      <c r="D71" s="4" t="n"/>
      <c r="E71" s="2" t="n"/>
      <c r="F71" s="2" t="n"/>
      <c r="G71" s="2" t="n"/>
      <c r="H71" s="4" t="n"/>
      <c r="I71" s="2" t="n"/>
      <c r="J71" s="5" t="n"/>
      <c r="K71" s="5" t="n"/>
      <c r="L71" s="10">
        <f>IF(OR(J71="",K71=""),"",IFERROR((K71-J71)*24,0))</f>
        <v/>
      </c>
      <c r="M71" s="7" t="n"/>
      <c r="N71" s="11">
        <f>IF(F71="","",IFERROR(VLOOKUP(F71,'Listes'!$A$2:$B$6,2,FALSE),0))</f>
        <v/>
      </c>
      <c r="O71" s="11">
        <f>IF(OR(L71="",N71=""),"",L71*N71)</f>
        <v/>
      </c>
      <c r="P71" s="11">
        <f>IF(AND(M71="",O71=""),"",IFERROR(M71+O71,0))</f>
        <v/>
      </c>
      <c r="Q71" s="9" t="n"/>
      <c r="R71" s="11">
        <f>IF(OR(P71="",Q71=""),"",IFERROR(P71*Q71,0))</f>
        <v/>
      </c>
      <c r="S71" s="11">
        <f>IF(OR(P71="",R71=""),"",IFERROR(P71+R71,0))</f>
        <v/>
      </c>
      <c r="T71" s="2" t="n"/>
      <c r="U71" s="4" t="n"/>
    </row>
    <row r="72">
      <c r="A72" s="2" t="n"/>
      <c r="B72" s="3" t="n"/>
      <c r="C72" s="4" t="n"/>
      <c r="D72" s="4" t="n"/>
      <c r="E72" s="2" t="n"/>
      <c r="F72" s="2" t="n"/>
      <c r="G72" s="2" t="n"/>
      <c r="H72" s="4" t="n"/>
      <c r="I72" s="2" t="n"/>
      <c r="J72" s="5" t="n"/>
      <c r="K72" s="5" t="n"/>
      <c r="L72" s="6">
        <f>IF(OR(J72="",K72=""),"",IFERROR((K72-J72)*24,0))</f>
        <v/>
      </c>
      <c r="M72" s="7" t="n"/>
      <c r="N72" s="8">
        <f>IF(F72="","",IFERROR(VLOOKUP(F72,'Listes'!$A$2:$B$6,2,FALSE),0))</f>
        <v/>
      </c>
      <c r="O72" s="8">
        <f>IF(OR(L72="",N72=""),"",L72*N72)</f>
        <v/>
      </c>
      <c r="P72" s="8">
        <f>IF(AND(M72="",O72=""),"",IFERROR(M72+O72,0))</f>
        <v/>
      </c>
      <c r="Q72" s="9" t="n"/>
      <c r="R72" s="8">
        <f>IF(OR(P72="",Q72=""),"",IFERROR(P72*Q72,0))</f>
        <v/>
      </c>
      <c r="S72" s="8">
        <f>IF(OR(P72="",R72=""),"",IFERROR(P72+R72,0))</f>
        <v/>
      </c>
      <c r="T72" s="2" t="n"/>
      <c r="U72" s="4" t="n"/>
    </row>
    <row r="73">
      <c r="A73" s="2" t="n"/>
      <c r="B73" s="3" t="n"/>
      <c r="C73" s="4" t="n"/>
      <c r="D73" s="4" t="n"/>
      <c r="E73" s="2" t="n"/>
      <c r="F73" s="2" t="n"/>
      <c r="G73" s="2" t="n"/>
      <c r="H73" s="4" t="n"/>
      <c r="I73" s="2" t="n"/>
      <c r="J73" s="5" t="n"/>
      <c r="K73" s="5" t="n"/>
      <c r="L73" s="10">
        <f>IF(OR(J73="",K73=""),"",IFERROR((K73-J73)*24,0))</f>
        <v/>
      </c>
      <c r="M73" s="7" t="n"/>
      <c r="N73" s="11">
        <f>IF(F73="","",IFERROR(VLOOKUP(F73,'Listes'!$A$2:$B$6,2,FALSE),0))</f>
        <v/>
      </c>
      <c r="O73" s="11">
        <f>IF(OR(L73="",N73=""),"",L73*N73)</f>
        <v/>
      </c>
      <c r="P73" s="11">
        <f>IF(AND(M73="",O73=""),"",IFERROR(M73+O73,0))</f>
        <v/>
      </c>
      <c r="Q73" s="9" t="n"/>
      <c r="R73" s="11">
        <f>IF(OR(P73="",Q73=""),"",IFERROR(P73*Q73,0))</f>
        <v/>
      </c>
      <c r="S73" s="11">
        <f>IF(OR(P73="",R73=""),"",IFERROR(P73+R73,0))</f>
        <v/>
      </c>
      <c r="T73" s="2" t="n"/>
      <c r="U73" s="4" t="n"/>
    </row>
    <row r="74">
      <c r="A74" s="2" t="n"/>
      <c r="B74" s="3" t="n"/>
      <c r="C74" s="4" t="n"/>
      <c r="D74" s="4" t="n"/>
      <c r="E74" s="2" t="n"/>
      <c r="F74" s="2" t="n"/>
      <c r="G74" s="2" t="n"/>
      <c r="H74" s="4" t="n"/>
      <c r="I74" s="2" t="n"/>
      <c r="J74" s="5" t="n"/>
      <c r="K74" s="5" t="n"/>
      <c r="L74" s="6">
        <f>IF(OR(J74="",K74=""),"",IFERROR((K74-J74)*24,0))</f>
        <v/>
      </c>
      <c r="M74" s="7" t="n"/>
      <c r="N74" s="8">
        <f>IF(F74="","",IFERROR(VLOOKUP(F74,'Listes'!$A$2:$B$6,2,FALSE),0))</f>
        <v/>
      </c>
      <c r="O74" s="8">
        <f>IF(OR(L74="",N74=""),"",L74*N74)</f>
        <v/>
      </c>
      <c r="P74" s="8">
        <f>IF(AND(M74="",O74=""),"",IFERROR(M74+O74,0))</f>
        <v/>
      </c>
      <c r="Q74" s="9" t="n"/>
      <c r="R74" s="8">
        <f>IF(OR(P74="",Q74=""),"",IFERROR(P74*Q74,0))</f>
        <v/>
      </c>
      <c r="S74" s="8">
        <f>IF(OR(P74="",R74=""),"",IFERROR(P74+R74,0))</f>
        <v/>
      </c>
      <c r="T74" s="2" t="n"/>
      <c r="U74" s="4" t="n"/>
    </row>
    <row r="75">
      <c r="A75" s="2" t="n"/>
      <c r="B75" s="3" t="n"/>
      <c r="C75" s="4" t="n"/>
      <c r="D75" s="4" t="n"/>
      <c r="E75" s="2" t="n"/>
      <c r="F75" s="2" t="n"/>
      <c r="G75" s="2" t="n"/>
      <c r="H75" s="4" t="n"/>
      <c r="I75" s="2" t="n"/>
      <c r="J75" s="5" t="n"/>
      <c r="K75" s="5" t="n"/>
      <c r="L75" s="10">
        <f>IF(OR(J75="",K75=""),"",IFERROR((K75-J75)*24,0))</f>
        <v/>
      </c>
      <c r="M75" s="7" t="n"/>
      <c r="N75" s="11">
        <f>IF(F75="","",IFERROR(VLOOKUP(F75,'Listes'!$A$2:$B$6,2,FALSE),0))</f>
        <v/>
      </c>
      <c r="O75" s="11">
        <f>IF(OR(L75="",N75=""),"",L75*N75)</f>
        <v/>
      </c>
      <c r="P75" s="11">
        <f>IF(AND(M75="",O75=""),"",IFERROR(M75+O75,0))</f>
        <v/>
      </c>
      <c r="Q75" s="9" t="n"/>
      <c r="R75" s="11">
        <f>IF(OR(P75="",Q75=""),"",IFERROR(P75*Q75,0))</f>
        <v/>
      </c>
      <c r="S75" s="11">
        <f>IF(OR(P75="",R75=""),"",IFERROR(P75+R75,0))</f>
        <v/>
      </c>
      <c r="T75" s="2" t="n"/>
      <c r="U75" s="4" t="n"/>
    </row>
    <row r="76">
      <c r="A76" s="2" t="n"/>
      <c r="B76" s="3" t="n"/>
      <c r="C76" s="4" t="n"/>
      <c r="D76" s="4" t="n"/>
      <c r="E76" s="2" t="n"/>
      <c r="F76" s="2" t="n"/>
      <c r="G76" s="2" t="n"/>
      <c r="H76" s="4" t="n"/>
      <c r="I76" s="2" t="n"/>
      <c r="J76" s="5" t="n"/>
      <c r="K76" s="5" t="n"/>
      <c r="L76" s="6">
        <f>IF(OR(J76="",K76=""),"",IFERROR((K76-J76)*24,0))</f>
        <v/>
      </c>
      <c r="M76" s="7" t="n"/>
      <c r="N76" s="8">
        <f>IF(F76="","",IFERROR(VLOOKUP(F76,'Listes'!$A$2:$B$6,2,FALSE),0))</f>
        <v/>
      </c>
      <c r="O76" s="8">
        <f>IF(OR(L76="",N76=""),"",L76*N76)</f>
        <v/>
      </c>
      <c r="P76" s="8">
        <f>IF(AND(M76="",O76=""),"",IFERROR(M76+O76,0))</f>
        <v/>
      </c>
      <c r="Q76" s="9" t="n"/>
      <c r="R76" s="8">
        <f>IF(OR(P76="",Q76=""),"",IFERROR(P76*Q76,0))</f>
        <v/>
      </c>
      <c r="S76" s="8">
        <f>IF(OR(P76="",R76=""),"",IFERROR(P76+R76,0))</f>
        <v/>
      </c>
      <c r="T76" s="2" t="n"/>
      <c r="U76" s="4" t="n"/>
    </row>
    <row r="77">
      <c r="A77" s="2" t="n"/>
      <c r="B77" s="3" t="n"/>
      <c r="C77" s="4" t="n"/>
      <c r="D77" s="4" t="n"/>
      <c r="E77" s="2" t="n"/>
      <c r="F77" s="2" t="n"/>
      <c r="G77" s="2" t="n"/>
      <c r="H77" s="4" t="n"/>
      <c r="I77" s="2" t="n"/>
      <c r="J77" s="5" t="n"/>
      <c r="K77" s="5" t="n"/>
      <c r="L77" s="10">
        <f>IF(OR(J77="",K77=""),"",IFERROR((K77-J77)*24,0))</f>
        <v/>
      </c>
      <c r="M77" s="7" t="n"/>
      <c r="N77" s="11">
        <f>IF(F77="","",IFERROR(VLOOKUP(F77,'Listes'!$A$2:$B$6,2,FALSE),0))</f>
        <v/>
      </c>
      <c r="O77" s="11">
        <f>IF(OR(L77="",N77=""),"",L77*N77)</f>
        <v/>
      </c>
      <c r="P77" s="11">
        <f>IF(AND(M77="",O77=""),"",IFERROR(M77+O77,0))</f>
        <v/>
      </c>
      <c r="Q77" s="9" t="n"/>
      <c r="R77" s="11">
        <f>IF(OR(P77="",Q77=""),"",IFERROR(P77*Q77,0))</f>
        <v/>
      </c>
      <c r="S77" s="11">
        <f>IF(OR(P77="",R77=""),"",IFERROR(P77+R77,0))</f>
        <v/>
      </c>
      <c r="T77" s="2" t="n"/>
      <c r="U77" s="4" t="n"/>
    </row>
    <row r="78">
      <c r="A78" s="2" t="n"/>
      <c r="B78" s="3" t="n"/>
      <c r="C78" s="4" t="n"/>
      <c r="D78" s="4" t="n"/>
      <c r="E78" s="2" t="n"/>
      <c r="F78" s="2" t="n"/>
      <c r="G78" s="2" t="n"/>
      <c r="H78" s="4" t="n"/>
      <c r="I78" s="2" t="n"/>
      <c r="J78" s="5" t="n"/>
      <c r="K78" s="5" t="n"/>
      <c r="L78" s="6">
        <f>IF(OR(J78="",K78=""),"",IFERROR((K78-J78)*24,0))</f>
        <v/>
      </c>
      <c r="M78" s="7" t="n"/>
      <c r="N78" s="8">
        <f>IF(F78="","",IFERROR(VLOOKUP(F78,'Listes'!$A$2:$B$6,2,FALSE),0))</f>
        <v/>
      </c>
      <c r="O78" s="8">
        <f>IF(OR(L78="",N78=""),"",L78*N78)</f>
        <v/>
      </c>
      <c r="P78" s="8">
        <f>IF(AND(M78="",O78=""),"",IFERROR(M78+O78,0))</f>
        <v/>
      </c>
      <c r="Q78" s="9" t="n"/>
      <c r="R78" s="8">
        <f>IF(OR(P78="",Q78=""),"",IFERROR(P78*Q78,0))</f>
        <v/>
      </c>
      <c r="S78" s="8">
        <f>IF(OR(P78="",R78=""),"",IFERROR(P78+R78,0))</f>
        <v/>
      </c>
      <c r="T78" s="2" t="n"/>
      <c r="U78" s="4" t="n"/>
    </row>
    <row r="79">
      <c r="A79" s="2" t="n"/>
      <c r="B79" s="3" t="n"/>
      <c r="C79" s="4" t="n"/>
      <c r="D79" s="4" t="n"/>
      <c r="E79" s="2" t="n"/>
      <c r="F79" s="2" t="n"/>
      <c r="G79" s="2" t="n"/>
      <c r="H79" s="4" t="n"/>
      <c r="I79" s="2" t="n"/>
      <c r="J79" s="5" t="n"/>
      <c r="K79" s="5" t="n"/>
      <c r="L79" s="10">
        <f>IF(OR(J79="",K79=""),"",IFERROR((K79-J79)*24,0))</f>
        <v/>
      </c>
      <c r="M79" s="7" t="n"/>
      <c r="N79" s="11">
        <f>IF(F79="","",IFERROR(VLOOKUP(F79,'Listes'!$A$2:$B$6,2,FALSE),0))</f>
        <v/>
      </c>
      <c r="O79" s="11">
        <f>IF(OR(L79="",N79=""),"",L79*N79)</f>
        <v/>
      </c>
      <c r="P79" s="11">
        <f>IF(AND(M79="",O79=""),"",IFERROR(M79+O79,0))</f>
        <v/>
      </c>
      <c r="Q79" s="9" t="n"/>
      <c r="R79" s="11">
        <f>IF(OR(P79="",Q79=""),"",IFERROR(P79*Q79,0))</f>
        <v/>
      </c>
      <c r="S79" s="11">
        <f>IF(OR(P79="",R79=""),"",IFERROR(P79+R79,0))</f>
        <v/>
      </c>
      <c r="T79" s="2" t="n"/>
      <c r="U79" s="4" t="n"/>
    </row>
    <row r="80">
      <c r="A80" s="2" t="n"/>
      <c r="B80" s="3" t="n"/>
      <c r="C80" s="4" t="n"/>
      <c r="D80" s="4" t="n"/>
      <c r="E80" s="2" t="n"/>
      <c r="F80" s="2" t="n"/>
      <c r="G80" s="2" t="n"/>
      <c r="H80" s="4" t="n"/>
      <c r="I80" s="2" t="n"/>
      <c r="J80" s="5" t="n"/>
      <c r="K80" s="5" t="n"/>
      <c r="L80" s="6">
        <f>IF(OR(J80="",K80=""),"",IFERROR((K80-J80)*24,0))</f>
        <v/>
      </c>
      <c r="M80" s="7" t="n"/>
      <c r="N80" s="8">
        <f>IF(F80="","",IFERROR(VLOOKUP(F80,'Listes'!$A$2:$B$6,2,FALSE),0))</f>
        <v/>
      </c>
      <c r="O80" s="8">
        <f>IF(OR(L80="",N80=""),"",L80*N80)</f>
        <v/>
      </c>
      <c r="P80" s="8">
        <f>IF(AND(M80="",O80=""),"",IFERROR(M80+O80,0))</f>
        <v/>
      </c>
      <c r="Q80" s="9" t="n"/>
      <c r="R80" s="8">
        <f>IF(OR(P80="",Q80=""),"",IFERROR(P80*Q80,0))</f>
        <v/>
      </c>
      <c r="S80" s="8">
        <f>IF(OR(P80="",R80=""),"",IFERROR(P80+R80,0))</f>
        <v/>
      </c>
      <c r="T80" s="2" t="n"/>
      <c r="U80" s="4" t="n"/>
    </row>
    <row r="81">
      <c r="A81" s="2" t="n"/>
      <c r="B81" s="3" t="n"/>
      <c r="C81" s="4" t="n"/>
      <c r="D81" s="4" t="n"/>
      <c r="E81" s="2" t="n"/>
      <c r="F81" s="2" t="n"/>
      <c r="G81" s="2" t="n"/>
      <c r="H81" s="4" t="n"/>
      <c r="I81" s="2" t="n"/>
      <c r="J81" s="5" t="n"/>
      <c r="K81" s="5" t="n"/>
      <c r="L81" s="10">
        <f>IF(OR(J81="",K81=""),"",IFERROR((K81-J81)*24,0))</f>
        <v/>
      </c>
      <c r="M81" s="7" t="n"/>
      <c r="N81" s="11">
        <f>IF(F81="","",IFERROR(VLOOKUP(F81,'Listes'!$A$2:$B$6,2,FALSE),0))</f>
        <v/>
      </c>
      <c r="O81" s="11">
        <f>IF(OR(L81="",N81=""),"",L81*N81)</f>
        <v/>
      </c>
      <c r="P81" s="11">
        <f>IF(AND(M81="",O81=""),"",IFERROR(M81+O81,0))</f>
        <v/>
      </c>
      <c r="Q81" s="9" t="n"/>
      <c r="R81" s="11">
        <f>IF(OR(P81="",Q81=""),"",IFERROR(P81*Q81,0))</f>
        <v/>
      </c>
      <c r="S81" s="11">
        <f>IF(OR(P81="",R81=""),"",IFERROR(P81+R81,0))</f>
        <v/>
      </c>
      <c r="T81" s="2" t="n"/>
      <c r="U81" s="4" t="n"/>
    </row>
    <row r="82">
      <c r="A82" s="2" t="n"/>
      <c r="B82" s="3" t="n"/>
      <c r="C82" s="4" t="n"/>
      <c r="D82" s="4" t="n"/>
      <c r="E82" s="2" t="n"/>
      <c r="F82" s="2" t="n"/>
      <c r="G82" s="2" t="n"/>
      <c r="H82" s="4" t="n"/>
      <c r="I82" s="2" t="n"/>
      <c r="J82" s="5" t="n"/>
      <c r="K82" s="5" t="n"/>
      <c r="L82" s="6">
        <f>IF(OR(J82="",K82=""),"",IFERROR((K82-J82)*24,0))</f>
        <v/>
      </c>
      <c r="M82" s="7" t="n"/>
      <c r="N82" s="8">
        <f>IF(F82="","",IFERROR(VLOOKUP(F82,'Listes'!$A$2:$B$6,2,FALSE),0))</f>
        <v/>
      </c>
      <c r="O82" s="8">
        <f>IF(OR(L82="",N82=""),"",L82*N82)</f>
        <v/>
      </c>
      <c r="P82" s="8">
        <f>IF(AND(M82="",O82=""),"",IFERROR(M82+O82,0))</f>
        <v/>
      </c>
      <c r="Q82" s="9" t="n"/>
      <c r="R82" s="8">
        <f>IF(OR(P82="",Q82=""),"",IFERROR(P82*Q82,0))</f>
        <v/>
      </c>
      <c r="S82" s="8">
        <f>IF(OR(P82="",R82=""),"",IFERROR(P82+R82,0))</f>
        <v/>
      </c>
      <c r="T82" s="2" t="n"/>
      <c r="U82" s="4" t="n"/>
    </row>
    <row r="83">
      <c r="A83" s="2" t="n"/>
      <c r="B83" s="3" t="n"/>
      <c r="C83" s="4" t="n"/>
      <c r="D83" s="4" t="n"/>
      <c r="E83" s="2" t="n"/>
      <c r="F83" s="2" t="n"/>
      <c r="G83" s="2" t="n"/>
      <c r="H83" s="4" t="n"/>
      <c r="I83" s="2" t="n"/>
      <c r="J83" s="5" t="n"/>
      <c r="K83" s="5" t="n"/>
      <c r="L83" s="10">
        <f>IF(OR(J83="",K83=""),"",IFERROR((K83-J83)*24,0))</f>
        <v/>
      </c>
      <c r="M83" s="7" t="n"/>
      <c r="N83" s="11">
        <f>IF(F83="","",IFERROR(VLOOKUP(F83,'Listes'!$A$2:$B$6,2,FALSE),0))</f>
        <v/>
      </c>
      <c r="O83" s="11">
        <f>IF(OR(L83="",N83=""),"",L83*N83)</f>
        <v/>
      </c>
      <c r="P83" s="11">
        <f>IF(AND(M83="",O83=""),"",IFERROR(M83+O83,0))</f>
        <v/>
      </c>
      <c r="Q83" s="9" t="n"/>
      <c r="R83" s="11">
        <f>IF(OR(P83="",Q83=""),"",IFERROR(P83*Q83,0))</f>
        <v/>
      </c>
      <c r="S83" s="11">
        <f>IF(OR(P83="",R83=""),"",IFERROR(P83+R83,0))</f>
        <v/>
      </c>
      <c r="T83" s="2" t="n"/>
      <c r="U83" s="4" t="n"/>
    </row>
    <row r="84">
      <c r="A84" s="2" t="n"/>
      <c r="B84" s="3" t="n"/>
      <c r="C84" s="4" t="n"/>
      <c r="D84" s="4" t="n"/>
      <c r="E84" s="2" t="n"/>
      <c r="F84" s="2" t="n"/>
      <c r="G84" s="2" t="n"/>
      <c r="H84" s="4" t="n"/>
      <c r="I84" s="2" t="n"/>
      <c r="J84" s="5" t="n"/>
      <c r="K84" s="5" t="n"/>
      <c r="L84" s="6">
        <f>IF(OR(J84="",K84=""),"",IFERROR((K84-J84)*24,0))</f>
        <v/>
      </c>
      <c r="M84" s="7" t="n"/>
      <c r="N84" s="8">
        <f>IF(F84="","",IFERROR(VLOOKUP(F84,'Listes'!$A$2:$B$6,2,FALSE),0))</f>
        <v/>
      </c>
      <c r="O84" s="8">
        <f>IF(OR(L84="",N84=""),"",L84*N84)</f>
        <v/>
      </c>
      <c r="P84" s="8">
        <f>IF(AND(M84="",O84=""),"",IFERROR(M84+O84,0))</f>
        <v/>
      </c>
      <c r="Q84" s="9" t="n"/>
      <c r="R84" s="8">
        <f>IF(OR(P84="",Q84=""),"",IFERROR(P84*Q84,0))</f>
        <v/>
      </c>
      <c r="S84" s="8">
        <f>IF(OR(P84="",R84=""),"",IFERROR(P84+R84,0))</f>
        <v/>
      </c>
      <c r="T84" s="2" t="n"/>
      <c r="U84" s="4" t="n"/>
    </row>
    <row r="85">
      <c r="A85" s="2" t="n"/>
      <c r="B85" s="3" t="n"/>
      <c r="C85" s="4" t="n"/>
      <c r="D85" s="4" t="n"/>
      <c r="E85" s="2" t="n"/>
      <c r="F85" s="2" t="n"/>
      <c r="G85" s="2" t="n"/>
      <c r="H85" s="4" t="n"/>
      <c r="I85" s="2" t="n"/>
      <c r="J85" s="5" t="n"/>
      <c r="K85" s="5" t="n"/>
      <c r="L85" s="10">
        <f>IF(OR(J85="",K85=""),"",IFERROR((K85-J85)*24,0))</f>
        <v/>
      </c>
      <c r="M85" s="7" t="n"/>
      <c r="N85" s="11">
        <f>IF(F85="","",IFERROR(VLOOKUP(F85,'Listes'!$A$2:$B$6,2,FALSE),0))</f>
        <v/>
      </c>
      <c r="O85" s="11">
        <f>IF(OR(L85="",N85=""),"",L85*N85)</f>
        <v/>
      </c>
      <c r="P85" s="11">
        <f>IF(AND(M85="",O85=""),"",IFERROR(M85+O85,0))</f>
        <v/>
      </c>
      <c r="Q85" s="9" t="n"/>
      <c r="R85" s="11">
        <f>IF(OR(P85="",Q85=""),"",IFERROR(P85*Q85,0))</f>
        <v/>
      </c>
      <c r="S85" s="11">
        <f>IF(OR(P85="",R85=""),"",IFERROR(P85+R85,0))</f>
        <v/>
      </c>
      <c r="T85" s="2" t="n"/>
      <c r="U85" s="4" t="n"/>
    </row>
    <row r="86">
      <c r="A86" s="2" t="n"/>
      <c r="B86" s="3" t="n"/>
      <c r="C86" s="4" t="n"/>
      <c r="D86" s="4" t="n"/>
      <c r="E86" s="2" t="n"/>
      <c r="F86" s="2" t="n"/>
      <c r="G86" s="2" t="n"/>
      <c r="H86" s="4" t="n"/>
      <c r="I86" s="2" t="n"/>
      <c r="J86" s="5" t="n"/>
      <c r="K86" s="5" t="n"/>
      <c r="L86" s="6">
        <f>IF(OR(J86="",K86=""),"",IFERROR((K86-J86)*24,0))</f>
        <v/>
      </c>
      <c r="M86" s="7" t="n"/>
      <c r="N86" s="8">
        <f>IF(F86="","",IFERROR(VLOOKUP(F86,'Listes'!$A$2:$B$6,2,FALSE),0))</f>
        <v/>
      </c>
      <c r="O86" s="8">
        <f>IF(OR(L86="",N86=""),"",L86*N86)</f>
        <v/>
      </c>
      <c r="P86" s="8">
        <f>IF(AND(M86="",O86=""),"",IFERROR(M86+O86,0))</f>
        <v/>
      </c>
      <c r="Q86" s="9" t="n"/>
      <c r="R86" s="8">
        <f>IF(OR(P86="",Q86=""),"",IFERROR(P86*Q86,0))</f>
        <v/>
      </c>
      <c r="S86" s="8">
        <f>IF(OR(P86="",R86=""),"",IFERROR(P86+R86,0))</f>
        <v/>
      </c>
      <c r="T86" s="2" t="n"/>
      <c r="U86" s="4" t="n"/>
    </row>
    <row r="87">
      <c r="A87" s="2" t="n"/>
      <c r="B87" s="3" t="n"/>
      <c r="C87" s="4" t="n"/>
      <c r="D87" s="4" t="n"/>
      <c r="E87" s="2" t="n"/>
      <c r="F87" s="2" t="n"/>
      <c r="G87" s="2" t="n"/>
      <c r="H87" s="4" t="n"/>
      <c r="I87" s="2" t="n"/>
      <c r="J87" s="5" t="n"/>
      <c r="K87" s="5" t="n"/>
      <c r="L87" s="10">
        <f>IF(OR(J87="",K87=""),"",IFERROR((K87-J87)*24,0))</f>
        <v/>
      </c>
      <c r="M87" s="7" t="n"/>
      <c r="N87" s="11">
        <f>IF(F87="","",IFERROR(VLOOKUP(F87,'Listes'!$A$2:$B$6,2,FALSE),0))</f>
        <v/>
      </c>
      <c r="O87" s="11">
        <f>IF(OR(L87="",N87=""),"",L87*N87)</f>
        <v/>
      </c>
      <c r="P87" s="11">
        <f>IF(AND(M87="",O87=""),"",IFERROR(M87+O87,0))</f>
        <v/>
      </c>
      <c r="Q87" s="9" t="n"/>
      <c r="R87" s="11">
        <f>IF(OR(P87="",Q87=""),"",IFERROR(P87*Q87,0))</f>
        <v/>
      </c>
      <c r="S87" s="11">
        <f>IF(OR(P87="",R87=""),"",IFERROR(P87+R87,0))</f>
        <v/>
      </c>
      <c r="T87" s="2" t="n"/>
      <c r="U87" s="4" t="n"/>
    </row>
    <row r="88">
      <c r="A88" s="2" t="n"/>
      <c r="B88" s="3" t="n"/>
      <c r="C88" s="4" t="n"/>
      <c r="D88" s="4" t="n"/>
      <c r="E88" s="2" t="n"/>
      <c r="F88" s="2" t="n"/>
      <c r="G88" s="2" t="n"/>
      <c r="H88" s="4" t="n"/>
      <c r="I88" s="2" t="n"/>
      <c r="J88" s="5" t="n"/>
      <c r="K88" s="5" t="n"/>
      <c r="L88" s="6">
        <f>IF(OR(J88="",K88=""),"",IFERROR((K88-J88)*24,0))</f>
        <v/>
      </c>
      <c r="M88" s="7" t="n"/>
      <c r="N88" s="8">
        <f>IF(F88="","",IFERROR(VLOOKUP(F88,'Listes'!$A$2:$B$6,2,FALSE),0))</f>
        <v/>
      </c>
      <c r="O88" s="8">
        <f>IF(OR(L88="",N88=""),"",L88*N88)</f>
        <v/>
      </c>
      <c r="P88" s="8">
        <f>IF(AND(M88="",O88=""),"",IFERROR(M88+O88,0))</f>
        <v/>
      </c>
      <c r="Q88" s="9" t="n"/>
      <c r="R88" s="8">
        <f>IF(OR(P88="",Q88=""),"",IFERROR(P88*Q88,0))</f>
        <v/>
      </c>
      <c r="S88" s="8">
        <f>IF(OR(P88="",R88=""),"",IFERROR(P88+R88,0))</f>
        <v/>
      </c>
      <c r="T88" s="2" t="n"/>
      <c r="U88" s="4" t="n"/>
    </row>
    <row r="89">
      <c r="A89" s="2" t="n"/>
      <c r="B89" s="3" t="n"/>
      <c r="C89" s="4" t="n"/>
      <c r="D89" s="4" t="n"/>
      <c r="E89" s="2" t="n"/>
      <c r="F89" s="2" t="n"/>
      <c r="G89" s="2" t="n"/>
      <c r="H89" s="4" t="n"/>
      <c r="I89" s="2" t="n"/>
      <c r="J89" s="5" t="n"/>
      <c r="K89" s="5" t="n"/>
      <c r="L89" s="10">
        <f>IF(OR(J89="",K89=""),"",IFERROR((K89-J89)*24,0))</f>
        <v/>
      </c>
      <c r="M89" s="7" t="n"/>
      <c r="N89" s="11">
        <f>IF(F89="","",IFERROR(VLOOKUP(F89,'Listes'!$A$2:$B$6,2,FALSE),0))</f>
        <v/>
      </c>
      <c r="O89" s="11">
        <f>IF(OR(L89="",N89=""),"",L89*N89)</f>
        <v/>
      </c>
      <c r="P89" s="11">
        <f>IF(AND(M89="",O89=""),"",IFERROR(M89+O89,0))</f>
        <v/>
      </c>
      <c r="Q89" s="9" t="n"/>
      <c r="R89" s="11">
        <f>IF(OR(P89="",Q89=""),"",IFERROR(P89*Q89,0))</f>
        <v/>
      </c>
      <c r="S89" s="11">
        <f>IF(OR(P89="",R89=""),"",IFERROR(P89+R89,0))</f>
        <v/>
      </c>
      <c r="T89" s="2" t="n"/>
      <c r="U89" s="4" t="n"/>
    </row>
    <row r="90">
      <c r="A90" s="2" t="n"/>
      <c r="B90" s="3" t="n"/>
      <c r="C90" s="4" t="n"/>
      <c r="D90" s="4" t="n"/>
      <c r="E90" s="2" t="n"/>
      <c r="F90" s="2" t="n"/>
      <c r="G90" s="2" t="n"/>
      <c r="H90" s="4" t="n"/>
      <c r="I90" s="2" t="n"/>
      <c r="J90" s="5" t="n"/>
      <c r="K90" s="5" t="n"/>
      <c r="L90" s="6">
        <f>IF(OR(J90="",K90=""),"",IFERROR((K90-J90)*24,0))</f>
        <v/>
      </c>
      <c r="M90" s="7" t="n"/>
      <c r="N90" s="8">
        <f>IF(F90="","",IFERROR(VLOOKUP(F90,'Listes'!$A$2:$B$6,2,FALSE),0))</f>
        <v/>
      </c>
      <c r="O90" s="8">
        <f>IF(OR(L90="",N90=""),"",L90*N90)</f>
        <v/>
      </c>
      <c r="P90" s="8">
        <f>IF(AND(M90="",O90=""),"",IFERROR(M90+O90,0))</f>
        <v/>
      </c>
      <c r="Q90" s="9" t="n"/>
      <c r="R90" s="8">
        <f>IF(OR(P90="",Q90=""),"",IFERROR(P90*Q90,0))</f>
        <v/>
      </c>
      <c r="S90" s="8">
        <f>IF(OR(P90="",R90=""),"",IFERROR(P90+R90,0))</f>
        <v/>
      </c>
      <c r="T90" s="2" t="n"/>
      <c r="U90" s="4" t="n"/>
    </row>
    <row r="91">
      <c r="A91" s="2" t="n"/>
      <c r="B91" s="3" t="n"/>
      <c r="C91" s="4" t="n"/>
      <c r="D91" s="4" t="n"/>
      <c r="E91" s="2" t="n"/>
      <c r="F91" s="2" t="n"/>
      <c r="G91" s="2" t="n"/>
      <c r="H91" s="4" t="n"/>
      <c r="I91" s="2" t="n"/>
      <c r="J91" s="5" t="n"/>
      <c r="K91" s="5" t="n"/>
      <c r="L91" s="10">
        <f>IF(OR(J91="",K91=""),"",IFERROR((K91-J91)*24,0))</f>
        <v/>
      </c>
      <c r="M91" s="7" t="n"/>
      <c r="N91" s="11">
        <f>IF(F91="","",IFERROR(VLOOKUP(F91,'Listes'!$A$2:$B$6,2,FALSE),0))</f>
        <v/>
      </c>
      <c r="O91" s="11">
        <f>IF(OR(L91="",N91=""),"",L91*N91)</f>
        <v/>
      </c>
      <c r="P91" s="11">
        <f>IF(AND(M91="",O91=""),"",IFERROR(M91+O91,0))</f>
        <v/>
      </c>
      <c r="Q91" s="9" t="n"/>
      <c r="R91" s="11">
        <f>IF(OR(P91="",Q91=""),"",IFERROR(P91*Q91,0))</f>
        <v/>
      </c>
      <c r="S91" s="11">
        <f>IF(OR(P91="",R91=""),"",IFERROR(P91+R91,0))</f>
        <v/>
      </c>
      <c r="T91" s="2" t="n"/>
      <c r="U91" s="4" t="n"/>
    </row>
    <row r="92">
      <c r="A92" s="2" t="n"/>
      <c r="B92" s="3" t="n"/>
      <c r="C92" s="4" t="n"/>
      <c r="D92" s="4" t="n"/>
      <c r="E92" s="2" t="n"/>
      <c r="F92" s="2" t="n"/>
      <c r="G92" s="2" t="n"/>
      <c r="H92" s="4" t="n"/>
      <c r="I92" s="2" t="n"/>
      <c r="J92" s="5" t="n"/>
      <c r="K92" s="5" t="n"/>
      <c r="L92" s="6">
        <f>IF(OR(J92="",K92=""),"",IFERROR((K92-J92)*24,0))</f>
        <v/>
      </c>
      <c r="M92" s="7" t="n"/>
      <c r="N92" s="8">
        <f>IF(F92="","",IFERROR(VLOOKUP(F92,'Listes'!$A$2:$B$6,2,FALSE),0))</f>
        <v/>
      </c>
      <c r="O92" s="8">
        <f>IF(OR(L92="",N92=""),"",L92*N92)</f>
        <v/>
      </c>
      <c r="P92" s="8">
        <f>IF(AND(M92="",O92=""),"",IFERROR(M92+O92,0))</f>
        <v/>
      </c>
      <c r="Q92" s="9" t="n"/>
      <c r="R92" s="8">
        <f>IF(OR(P92="",Q92=""),"",IFERROR(P92*Q92,0))</f>
        <v/>
      </c>
      <c r="S92" s="8">
        <f>IF(OR(P92="",R92=""),"",IFERROR(P92+R92,0))</f>
        <v/>
      </c>
      <c r="T92" s="2" t="n"/>
      <c r="U92" s="4" t="n"/>
    </row>
    <row r="93">
      <c r="A93" s="2" t="n"/>
      <c r="B93" s="3" t="n"/>
      <c r="C93" s="4" t="n"/>
      <c r="D93" s="4" t="n"/>
      <c r="E93" s="2" t="n"/>
      <c r="F93" s="2" t="n"/>
      <c r="G93" s="2" t="n"/>
      <c r="H93" s="4" t="n"/>
      <c r="I93" s="2" t="n"/>
      <c r="J93" s="5" t="n"/>
      <c r="K93" s="5" t="n"/>
      <c r="L93" s="10">
        <f>IF(OR(J93="",K93=""),"",IFERROR((K93-J93)*24,0))</f>
        <v/>
      </c>
      <c r="M93" s="7" t="n"/>
      <c r="N93" s="11">
        <f>IF(F93="","",IFERROR(VLOOKUP(F93,'Listes'!$A$2:$B$6,2,FALSE),0))</f>
        <v/>
      </c>
      <c r="O93" s="11">
        <f>IF(OR(L93="",N93=""),"",L93*N93)</f>
        <v/>
      </c>
      <c r="P93" s="11">
        <f>IF(AND(M93="",O93=""),"",IFERROR(M93+O93,0))</f>
        <v/>
      </c>
      <c r="Q93" s="9" t="n"/>
      <c r="R93" s="11">
        <f>IF(OR(P93="",Q93=""),"",IFERROR(P93*Q93,0))</f>
        <v/>
      </c>
      <c r="S93" s="11">
        <f>IF(OR(P93="",R93=""),"",IFERROR(P93+R93,0))</f>
        <v/>
      </c>
      <c r="T93" s="2" t="n"/>
      <c r="U93" s="4" t="n"/>
    </row>
    <row r="94">
      <c r="A94" s="2" t="n"/>
      <c r="B94" s="3" t="n"/>
      <c r="C94" s="4" t="n"/>
      <c r="D94" s="4" t="n"/>
      <c r="E94" s="2" t="n"/>
      <c r="F94" s="2" t="n"/>
      <c r="G94" s="2" t="n"/>
      <c r="H94" s="4" t="n"/>
      <c r="I94" s="2" t="n"/>
      <c r="J94" s="5" t="n"/>
      <c r="K94" s="5" t="n"/>
      <c r="L94" s="6">
        <f>IF(OR(J94="",K94=""),"",IFERROR((K94-J94)*24,0))</f>
        <v/>
      </c>
      <c r="M94" s="7" t="n"/>
      <c r="N94" s="8">
        <f>IF(F94="","",IFERROR(VLOOKUP(F94,'Listes'!$A$2:$B$6,2,FALSE),0))</f>
        <v/>
      </c>
      <c r="O94" s="8">
        <f>IF(OR(L94="",N94=""),"",L94*N94)</f>
        <v/>
      </c>
      <c r="P94" s="8">
        <f>IF(AND(M94="",O94=""),"",IFERROR(M94+O94,0))</f>
        <v/>
      </c>
      <c r="Q94" s="9" t="n"/>
      <c r="R94" s="8">
        <f>IF(OR(P94="",Q94=""),"",IFERROR(P94*Q94,0))</f>
        <v/>
      </c>
      <c r="S94" s="8">
        <f>IF(OR(P94="",R94=""),"",IFERROR(P94+R94,0))</f>
        <v/>
      </c>
      <c r="T94" s="2" t="n"/>
      <c r="U94" s="4" t="n"/>
    </row>
    <row r="95">
      <c r="A95" s="2" t="n"/>
      <c r="B95" s="3" t="n"/>
      <c r="C95" s="4" t="n"/>
      <c r="D95" s="4" t="n"/>
      <c r="E95" s="2" t="n"/>
      <c r="F95" s="2" t="n"/>
      <c r="G95" s="2" t="n"/>
      <c r="H95" s="4" t="n"/>
      <c r="I95" s="2" t="n"/>
      <c r="J95" s="5" t="n"/>
      <c r="K95" s="5" t="n"/>
      <c r="L95" s="10">
        <f>IF(OR(J95="",K95=""),"",IFERROR((K95-J95)*24,0))</f>
        <v/>
      </c>
      <c r="M95" s="7" t="n"/>
      <c r="N95" s="11">
        <f>IF(F95="","",IFERROR(VLOOKUP(F95,'Listes'!$A$2:$B$6,2,FALSE),0))</f>
        <v/>
      </c>
      <c r="O95" s="11">
        <f>IF(OR(L95="",N95=""),"",L95*N95)</f>
        <v/>
      </c>
      <c r="P95" s="11">
        <f>IF(AND(M95="",O95=""),"",IFERROR(M95+O95,0))</f>
        <v/>
      </c>
      <c r="Q95" s="9" t="n"/>
      <c r="R95" s="11">
        <f>IF(OR(P95="",Q95=""),"",IFERROR(P95*Q95,0))</f>
        <v/>
      </c>
      <c r="S95" s="11">
        <f>IF(OR(P95="",R95=""),"",IFERROR(P95+R95,0))</f>
        <v/>
      </c>
      <c r="T95" s="2" t="n"/>
      <c r="U95" s="4" t="n"/>
    </row>
    <row r="96">
      <c r="A96" s="2" t="n"/>
      <c r="B96" s="3" t="n"/>
      <c r="C96" s="4" t="n"/>
      <c r="D96" s="4" t="n"/>
      <c r="E96" s="2" t="n"/>
      <c r="F96" s="2" t="n"/>
      <c r="G96" s="2" t="n"/>
      <c r="H96" s="4" t="n"/>
      <c r="I96" s="2" t="n"/>
      <c r="J96" s="5" t="n"/>
      <c r="K96" s="5" t="n"/>
      <c r="L96" s="6">
        <f>IF(OR(J96="",K96=""),"",IFERROR((K96-J96)*24,0))</f>
        <v/>
      </c>
      <c r="M96" s="7" t="n"/>
      <c r="N96" s="8">
        <f>IF(F96="","",IFERROR(VLOOKUP(F96,'Listes'!$A$2:$B$6,2,FALSE),0))</f>
        <v/>
      </c>
      <c r="O96" s="8">
        <f>IF(OR(L96="",N96=""),"",L96*N96)</f>
        <v/>
      </c>
      <c r="P96" s="8">
        <f>IF(AND(M96="",O96=""),"",IFERROR(M96+O96,0))</f>
        <v/>
      </c>
      <c r="Q96" s="9" t="n"/>
      <c r="R96" s="8">
        <f>IF(OR(P96="",Q96=""),"",IFERROR(P96*Q96,0))</f>
        <v/>
      </c>
      <c r="S96" s="8">
        <f>IF(OR(P96="",R96=""),"",IFERROR(P96+R96,0))</f>
        <v/>
      </c>
      <c r="T96" s="2" t="n"/>
      <c r="U96" s="4" t="n"/>
    </row>
    <row r="97">
      <c r="A97" s="2" t="n"/>
      <c r="B97" s="3" t="n"/>
      <c r="C97" s="4" t="n"/>
      <c r="D97" s="4" t="n"/>
      <c r="E97" s="2" t="n"/>
      <c r="F97" s="2" t="n"/>
      <c r="G97" s="2" t="n"/>
      <c r="H97" s="4" t="n"/>
      <c r="I97" s="2" t="n"/>
      <c r="J97" s="5" t="n"/>
      <c r="K97" s="5" t="n"/>
      <c r="L97" s="10">
        <f>IF(OR(J97="",K97=""),"",IFERROR((K97-J97)*24,0))</f>
        <v/>
      </c>
      <c r="M97" s="7" t="n"/>
      <c r="N97" s="11">
        <f>IF(F97="","",IFERROR(VLOOKUP(F97,'Listes'!$A$2:$B$6,2,FALSE),0))</f>
        <v/>
      </c>
      <c r="O97" s="11">
        <f>IF(OR(L97="",N97=""),"",L97*N97)</f>
        <v/>
      </c>
      <c r="P97" s="11">
        <f>IF(AND(M97="",O97=""),"",IFERROR(M97+O97,0))</f>
        <v/>
      </c>
      <c r="Q97" s="9" t="n"/>
      <c r="R97" s="11">
        <f>IF(OR(P97="",Q97=""),"",IFERROR(P97*Q97,0))</f>
        <v/>
      </c>
      <c r="S97" s="11">
        <f>IF(OR(P97="",R97=""),"",IFERROR(P97+R97,0))</f>
        <v/>
      </c>
      <c r="T97" s="2" t="n"/>
      <c r="U97" s="4" t="n"/>
    </row>
    <row r="98">
      <c r="A98" s="2" t="n"/>
      <c r="B98" s="3" t="n"/>
      <c r="C98" s="4" t="n"/>
      <c r="D98" s="4" t="n"/>
      <c r="E98" s="2" t="n"/>
      <c r="F98" s="2" t="n"/>
      <c r="G98" s="2" t="n"/>
      <c r="H98" s="4" t="n"/>
      <c r="I98" s="2" t="n"/>
      <c r="J98" s="5" t="n"/>
      <c r="K98" s="5" t="n"/>
      <c r="L98" s="6">
        <f>IF(OR(J98="",K98=""),"",IFERROR((K98-J98)*24,0))</f>
        <v/>
      </c>
      <c r="M98" s="7" t="n"/>
      <c r="N98" s="8">
        <f>IF(F98="","",IFERROR(VLOOKUP(F98,'Listes'!$A$2:$B$6,2,FALSE),0))</f>
        <v/>
      </c>
      <c r="O98" s="8">
        <f>IF(OR(L98="",N98=""),"",L98*N98)</f>
        <v/>
      </c>
      <c r="P98" s="8">
        <f>IF(AND(M98="",O98=""),"",IFERROR(M98+O98,0))</f>
        <v/>
      </c>
      <c r="Q98" s="9" t="n"/>
      <c r="R98" s="8">
        <f>IF(OR(P98="",Q98=""),"",IFERROR(P98*Q98,0))</f>
        <v/>
      </c>
      <c r="S98" s="8">
        <f>IF(OR(P98="",R98=""),"",IFERROR(P98+R98,0))</f>
        <v/>
      </c>
      <c r="T98" s="2" t="n"/>
      <c r="U98" s="4" t="n"/>
    </row>
    <row r="99">
      <c r="A99" s="2" t="n"/>
      <c r="B99" s="3" t="n"/>
      <c r="C99" s="4" t="n"/>
      <c r="D99" s="4" t="n"/>
      <c r="E99" s="2" t="n"/>
      <c r="F99" s="2" t="n"/>
      <c r="G99" s="2" t="n"/>
      <c r="H99" s="4" t="n"/>
      <c r="I99" s="2" t="n"/>
      <c r="J99" s="5" t="n"/>
      <c r="K99" s="5" t="n"/>
      <c r="L99" s="10">
        <f>IF(OR(J99="",K99=""),"",IFERROR((K99-J99)*24,0))</f>
        <v/>
      </c>
      <c r="M99" s="7" t="n"/>
      <c r="N99" s="11">
        <f>IF(F99="","",IFERROR(VLOOKUP(F99,'Listes'!$A$2:$B$6,2,FALSE),0))</f>
        <v/>
      </c>
      <c r="O99" s="11">
        <f>IF(OR(L99="",N99=""),"",L99*N99)</f>
        <v/>
      </c>
      <c r="P99" s="11">
        <f>IF(AND(M99="",O99=""),"",IFERROR(M99+O99,0))</f>
        <v/>
      </c>
      <c r="Q99" s="9" t="n"/>
      <c r="R99" s="11">
        <f>IF(OR(P99="",Q99=""),"",IFERROR(P99*Q99,0))</f>
        <v/>
      </c>
      <c r="S99" s="11">
        <f>IF(OR(P99="",R99=""),"",IFERROR(P99+R99,0))</f>
        <v/>
      </c>
      <c r="T99" s="2" t="n"/>
      <c r="U99" s="4" t="n"/>
    </row>
    <row r="100">
      <c r="A100" s="2" t="n"/>
      <c r="B100" s="3" t="n"/>
      <c r="C100" s="4" t="n"/>
      <c r="D100" s="4" t="n"/>
      <c r="E100" s="2" t="n"/>
      <c r="F100" s="2" t="n"/>
      <c r="G100" s="2" t="n"/>
      <c r="H100" s="4" t="n"/>
      <c r="I100" s="2" t="n"/>
      <c r="J100" s="5" t="n"/>
      <c r="K100" s="5" t="n"/>
      <c r="L100" s="6">
        <f>IF(OR(J100="",K100=""),"",IFERROR((K100-J100)*24,0))</f>
        <v/>
      </c>
      <c r="M100" s="7" t="n"/>
      <c r="N100" s="8">
        <f>IF(F100="","",IFERROR(VLOOKUP(F100,'Listes'!$A$2:$B$6,2,FALSE),0))</f>
        <v/>
      </c>
      <c r="O100" s="8">
        <f>IF(OR(L100="",N100=""),"",L100*N100)</f>
        <v/>
      </c>
      <c r="P100" s="8">
        <f>IF(AND(M100="",O100=""),"",IFERROR(M100+O100,0))</f>
        <v/>
      </c>
      <c r="Q100" s="9" t="n"/>
      <c r="R100" s="8">
        <f>IF(OR(P100="",Q100=""),"",IFERROR(P100*Q100,0))</f>
        <v/>
      </c>
      <c r="S100" s="8">
        <f>IF(OR(P100="",R100=""),"",IFERROR(P100+R100,0))</f>
        <v/>
      </c>
      <c r="T100" s="2" t="n"/>
      <c r="U100" s="4" t="n"/>
    </row>
    <row r="101">
      <c r="A101" s="2" t="n"/>
      <c r="B101" s="3" t="n"/>
      <c r="C101" s="4" t="n"/>
      <c r="D101" s="4" t="n"/>
      <c r="E101" s="2" t="n"/>
      <c r="F101" s="2" t="n"/>
      <c r="G101" s="2" t="n"/>
      <c r="H101" s="4" t="n"/>
      <c r="I101" s="2" t="n"/>
      <c r="J101" s="5" t="n"/>
      <c r="K101" s="5" t="n"/>
      <c r="L101" s="10">
        <f>IF(OR(J101="",K101=""),"",IFERROR((K101-J101)*24,0))</f>
        <v/>
      </c>
      <c r="M101" s="7" t="n"/>
      <c r="N101" s="11">
        <f>IF(F101="","",IFERROR(VLOOKUP(F101,'Listes'!$A$2:$B$6,2,FALSE),0))</f>
        <v/>
      </c>
      <c r="O101" s="11">
        <f>IF(OR(L101="",N101=""),"",L101*N101)</f>
        <v/>
      </c>
      <c r="P101" s="11">
        <f>IF(AND(M101="",O101=""),"",IFERROR(M101+O101,0))</f>
        <v/>
      </c>
      <c r="Q101" s="9" t="n"/>
      <c r="R101" s="11">
        <f>IF(OR(P101="",Q101=""),"",IFERROR(P101*Q101,0))</f>
        <v/>
      </c>
      <c r="S101" s="11">
        <f>IF(OR(P101="",R101=""),"",IFERROR(P101+R101,0))</f>
        <v/>
      </c>
      <c r="T101" s="2" t="n"/>
      <c r="U101" s="4" t="n"/>
    </row>
    <row r="102">
      <c r="A102" s="2" t="n"/>
      <c r="B102" s="3" t="n"/>
      <c r="C102" s="4" t="n"/>
      <c r="D102" s="4" t="n"/>
      <c r="E102" s="2" t="n"/>
      <c r="F102" s="2" t="n"/>
      <c r="G102" s="2" t="n"/>
      <c r="H102" s="4" t="n"/>
      <c r="I102" s="2" t="n"/>
      <c r="J102" s="5" t="n"/>
      <c r="K102" s="5" t="n"/>
      <c r="L102" s="6">
        <f>IF(OR(J102="",K102=""),"",IFERROR((K102-J102)*24,0))</f>
        <v/>
      </c>
      <c r="M102" s="7" t="n"/>
      <c r="N102" s="8">
        <f>IF(F102="","",IFERROR(VLOOKUP(F102,'Listes'!$A$2:$B$6,2,FALSE),0))</f>
        <v/>
      </c>
      <c r="O102" s="8">
        <f>IF(OR(L102="",N102=""),"",L102*N102)</f>
        <v/>
      </c>
      <c r="P102" s="8">
        <f>IF(AND(M102="",O102=""),"",IFERROR(M102+O102,0))</f>
        <v/>
      </c>
      <c r="Q102" s="9" t="n"/>
      <c r="R102" s="8">
        <f>IF(OR(P102="",Q102=""),"",IFERROR(P102*Q102,0))</f>
        <v/>
      </c>
      <c r="S102" s="8">
        <f>IF(OR(P102="",R102=""),"",IFERROR(P102+R102,0))</f>
        <v/>
      </c>
      <c r="T102" s="2" t="n"/>
      <c r="U102" s="4" t="n"/>
    </row>
    <row r="103">
      <c r="A103" s="2" t="n"/>
      <c r="B103" s="3" t="n"/>
      <c r="C103" s="4" t="n"/>
      <c r="D103" s="4" t="n"/>
      <c r="E103" s="2" t="n"/>
      <c r="F103" s="2" t="n"/>
      <c r="G103" s="2" t="n"/>
      <c r="H103" s="4" t="n"/>
      <c r="I103" s="2" t="n"/>
      <c r="J103" s="5" t="n"/>
      <c r="K103" s="5" t="n"/>
      <c r="L103" s="10">
        <f>IF(OR(J103="",K103=""),"",IFERROR((K103-J103)*24,0))</f>
        <v/>
      </c>
      <c r="M103" s="7" t="n"/>
      <c r="N103" s="11">
        <f>IF(F103="","",IFERROR(VLOOKUP(F103,'Listes'!$A$2:$B$6,2,FALSE),0))</f>
        <v/>
      </c>
      <c r="O103" s="11">
        <f>IF(OR(L103="",N103=""),"",L103*N103)</f>
        <v/>
      </c>
      <c r="P103" s="11">
        <f>IF(AND(M103="",O103=""),"",IFERROR(M103+O103,0))</f>
        <v/>
      </c>
      <c r="Q103" s="9" t="n"/>
      <c r="R103" s="11">
        <f>IF(OR(P103="",Q103=""),"",IFERROR(P103*Q103,0))</f>
        <v/>
      </c>
      <c r="S103" s="11">
        <f>IF(OR(P103="",R103=""),"",IFERROR(P103+R103,0))</f>
        <v/>
      </c>
      <c r="T103" s="2" t="n"/>
      <c r="U103" s="4" t="n"/>
    </row>
    <row r="104">
      <c r="A104" s="2" t="n"/>
      <c r="B104" s="3" t="n"/>
      <c r="C104" s="4" t="n"/>
      <c r="D104" s="4" t="n"/>
      <c r="E104" s="2" t="n"/>
      <c r="F104" s="2" t="n"/>
      <c r="G104" s="2" t="n"/>
      <c r="H104" s="4" t="n"/>
      <c r="I104" s="2" t="n"/>
      <c r="J104" s="5" t="n"/>
      <c r="K104" s="5" t="n"/>
      <c r="L104" s="6">
        <f>IF(OR(J104="",K104=""),"",IFERROR((K104-J104)*24,0))</f>
        <v/>
      </c>
      <c r="M104" s="7" t="n"/>
      <c r="N104" s="8">
        <f>IF(F104="","",IFERROR(VLOOKUP(F104,'Listes'!$A$2:$B$6,2,FALSE),0))</f>
        <v/>
      </c>
      <c r="O104" s="8">
        <f>IF(OR(L104="",N104=""),"",L104*N104)</f>
        <v/>
      </c>
      <c r="P104" s="8">
        <f>IF(AND(M104="",O104=""),"",IFERROR(M104+O104,0))</f>
        <v/>
      </c>
      <c r="Q104" s="9" t="n"/>
      <c r="R104" s="8">
        <f>IF(OR(P104="",Q104=""),"",IFERROR(P104*Q104,0))</f>
        <v/>
      </c>
      <c r="S104" s="8">
        <f>IF(OR(P104="",R104=""),"",IFERROR(P104+R104,0))</f>
        <v/>
      </c>
      <c r="T104" s="2" t="n"/>
      <c r="U104" s="4" t="n"/>
    </row>
    <row r="105">
      <c r="A105" s="2" t="n"/>
      <c r="B105" s="3" t="n"/>
      <c r="C105" s="4" t="n"/>
      <c r="D105" s="4" t="n"/>
      <c r="E105" s="2" t="n"/>
      <c r="F105" s="2" t="n"/>
      <c r="G105" s="2" t="n"/>
      <c r="H105" s="4" t="n"/>
      <c r="I105" s="2" t="n"/>
      <c r="J105" s="5" t="n"/>
      <c r="K105" s="5" t="n"/>
      <c r="L105" s="10">
        <f>IF(OR(J105="",K105=""),"",IFERROR((K105-J105)*24,0))</f>
        <v/>
      </c>
      <c r="M105" s="7" t="n"/>
      <c r="N105" s="11">
        <f>IF(F105="","",IFERROR(VLOOKUP(F105,'Listes'!$A$2:$B$6,2,FALSE),0))</f>
        <v/>
      </c>
      <c r="O105" s="11">
        <f>IF(OR(L105="",N105=""),"",L105*N105)</f>
        <v/>
      </c>
      <c r="P105" s="11">
        <f>IF(AND(M105="",O105=""),"",IFERROR(M105+O105,0))</f>
        <v/>
      </c>
      <c r="Q105" s="9" t="n"/>
      <c r="R105" s="11">
        <f>IF(OR(P105="",Q105=""),"",IFERROR(P105*Q105,0))</f>
        <v/>
      </c>
      <c r="S105" s="11">
        <f>IF(OR(P105="",R105=""),"",IFERROR(P105+R105,0))</f>
        <v/>
      </c>
      <c r="T105" s="2" t="n"/>
      <c r="U105" s="4" t="n"/>
    </row>
    <row r="106">
      <c r="A106" s="2" t="n"/>
      <c r="B106" s="3" t="n"/>
      <c r="C106" s="4" t="n"/>
      <c r="D106" s="4" t="n"/>
      <c r="E106" s="2" t="n"/>
      <c r="F106" s="2" t="n"/>
      <c r="G106" s="2" t="n"/>
      <c r="H106" s="4" t="n"/>
      <c r="I106" s="2" t="n"/>
      <c r="J106" s="5" t="n"/>
      <c r="K106" s="5" t="n"/>
      <c r="L106" s="6">
        <f>IF(OR(J106="",K106=""),"",IFERROR((K106-J106)*24,0))</f>
        <v/>
      </c>
      <c r="M106" s="7" t="n"/>
      <c r="N106" s="8">
        <f>IF(F106="","",IFERROR(VLOOKUP(F106,'Listes'!$A$2:$B$6,2,FALSE),0))</f>
        <v/>
      </c>
      <c r="O106" s="8">
        <f>IF(OR(L106="",N106=""),"",L106*N106)</f>
        <v/>
      </c>
      <c r="P106" s="8">
        <f>IF(AND(M106="",O106=""),"",IFERROR(M106+O106,0))</f>
        <v/>
      </c>
      <c r="Q106" s="9" t="n"/>
      <c r="R106" s="8">
        <f>IF(OR(P106="",Q106=""),"",IFERROR(P106*Q106,0))</f>
        <v/>
      </c>
      <c r="S106" s="8">
        <f>IF(OR(P106="",R106=""),"",IFERROR(P106+R106,0))</f>
        <v/>
      </c>
      <c r="T106" s="2" t="n"/>
      <c r="U106" s="4" t="n"/>
    </row>
    <row r="107">
      <c r="A107" s="2" t="n"/>
      <c r="B107" s="3" t="n"/>
      <c r="C107" s="4" t="n"/>
      <c r="D107" s="4" t="n"/>
      <c r="E107" s="2" t="n"/>
      <c r="F107" s="2" t="n"/>
      <c r="G107" s="2" t="n"/>
      <c r="H107" s="4" t="n"/>
      <c r="I107" s="2" t="n"/>
      <c r="J107" s="5" t="n"/>
      <c r="K107" s="5" t="n"/>
      <c r="L107" s="10">
        <f>IF(OR(J107="",K107=""),"",IFERROR((K107-J107)*24,0))</f>
        <v/>
      </c>
      <c r="M107" s="7" t="n"/>
      <c r="N107" s="11">
        <f>IF(F107="","",IFERROR(VLOOKUP(F107,'Listes'!$A$2:$B$6,2,FALSE),0))</f>
        <v/>
      </c>
      <c r="O107" s="11">
        <f>IF(OR(L107="",N107=""),"",L107*N107)</f>
        <v/>
      </c>
      <c r="P107" s="11">
        <f>IF(AND(M107="",O107=""),"",IFERROR(M107+O107,0))</f>
        <v/>
      </c>
      <c r="Q107" s="9" t="n"/>
      <c r="R107" s="11">
        <f>IF(OR(P107="",Q107=""),"",IFERROR(P107*Q107,0))</f>
        <v/>
      </c>
      <c r="S107" s="11">
        <f>IF(OR(P107="",R107=""),"",IFERROR(P107+R107,0))</f>
        <v/>
      </c>
      <c r="T107" s="2" t="n"/>
      <c r="U107" s="4" t="n"/>
    </row>
    <row r="108">
      <c r="A108" s="2" t="n"/>
      <c r="B108" s="3" t="n"/>
      <c r="C108" s="4" t="n"/>
      <c r="D108" s="4" t="n"/>
      <c r="E108" s="2" t="n"/>
      <c r="F108" s="2" t="n"/>
      <c r="G108" s="2" t="n"/>
      <c r="H108" s="4" t="n"/>
      <c r="I108" s="2" t="n"/>
      <c r="J108" s="5" t="n"/>
      <c r="K108" s="5" t="n"/>
      <c r="L108" s="6">
        <f>IF(OR(J108="",K108=""),"",IFERROR((K108-J108)*24,0))</f>
        <v/>
      </c>
      <c r="M108" s="7" t="n"/>
      <c r="N108" s="8">
        <f>IF(F108="","",IFERROR(VLOOKUP(F108,'Listes'!$A$2:$B$6,2,FALSE),0))</f>
        <v/>
      </c>
      <c r="O108" s="8">
        <f>IF(OR(L108="",N108=""),"",L108*N108)</f>
        <v/>
      </c>
      <c r="P108" s="8">
        <f>IF(AND(M108="",O108=""),"",IFERROR(M108+O108,0))</f>
        <v/>
      </c>
      <c r="Q108" s="9" t="n"/>
      <c r="R108" s="8">
        <f>IF(OR(P108="",Q108=""),"",IFERROR(P108*Q108,0))</f>
        <v/>
      </c>
      <c r="S108" s="8">
        <f>IF(OR(P108="",R108=""),"",IFERROR(P108+R108,0))</f>
        <v/>
      </c>
      <c r="T108" s="2" t="n"/>
      <c r="U108" s="4" t="n"/>
    </row>
    <row r="109">
      <c r="A109" s="2" t="n"/>
      <c r="B109" s="3" t="n"/>
      <c r="C109" s="4" t="n"/>
      <c r="D109" s="4" t="n"/>
      <c r="E109" s="2" t="n"/>
      <c r="F109" s="2" t="n"/>
      <c r="G109" s="2" t="n"/>
      <c r="H109" s="4" t="n"/>
      <c r="I109" s="2" t="n"/>
      <c r="J109" s="5" t="n"/>
      <c r="K109" s="5" t="n"/>
      <c r="L109" s="10">
        <f>IF(OR(J109="",K109=""),"",IFERROR((K109-J109)*24,0))</f>
        <v/>
      </c>
      <c r="M109" s="7" t="n"/>
      <c r="N109" s="11">
        <f>IF(F109="","",IFERROR(VLOOKUP(F109,'Listes'!$A$2:$B$6,2,FALSE),0))</f>
        <v/>
      </c>
      <c r="O109" s="11">
        <f>IF(OR(L109="",N109=""),"",L109*N109)</f>
        <v/>
      </c>
      <c r="P109" s="11">
        <f>IF(AND(M109="",O109=""),"",IFERROR(M109+O109,0))</f>
        <v/>
      </c>
      <c r="Q109" s="9" t="n"/>
      <c r="R109" s="11">
        <f>IF(OR(P109="",Q109=""),"",IFERROR(P109*Q109,0))</f>
        <v/>
      </c>
      <c r="S109" s="11">
        <f>IF(OR(P109="",R109=""),"",IFERROR(P109+R109,0))</f>
        <v/>
      </c>
      <c r="T109" s="2" t="n"/>
      <c r="U109" s="4" t="n"/>
    </row>
    <row r="110">
      <c r="A110" s="2" t="n"/>
      <c r="B110" s="3" t="n"/>
      <c r="C110" s="4" t="n"/>
      <c r="D110" s="4" t="n"/>
      <c r="E110" s="2" t="n"/>
      <c r="F110" s="2" t="n"/>
      <c r="G110" s="2" t="n"/>
      <c r="H110" s="4" t="n"/>
      <c r="I110" s="2" t="n"/>
      <c r="J110" s="5" t="n"/>
      <c r="K110" s="5" t="n"/>
      <c r="L110" s="6">
        <f>IF(OR(J110="",K110=""),"",IFERROR((K110-J110)*24,0))</f>
        <v/>
      </c>
      <c r="M110" s="7" t="n"/>
      <c r="N110" s="8">
        <f>IF(F110="","",IFERROR(VLOOKUP(F110,'Listes'!$A$2:$B$6,2,FALSE),0))</f>
        <v/>
      </c>
      <c r="O110" s="8">
        <f>IF(OR(L110="",N110=""),"",L110*N110)</f>
        <v/>
      </c>
      <c r="P110" s="8">
        <f>IF(AND(M110="",O110=""),"",IFERROR(M110+O110,0))</f>
        <v/>
      </c>
      <c r="Q110" s="9" t="n"/>
      <c r="R110" s="8">
        <f>IF(OR(P110="",Q110=""),"",IFERROR(P110*Q110,0))</f>
        <v/>
      </c>
      <c r="S110" s="8">
        <f>IF(OR(P110="",R110=""),"",IFERROR(P110+R110,0))</f>
        <v/>
      </c>
      <c r="T110" s="2" t="n"/>
      <c r="U110" s="4" t="n"/>
    </row>
    <row r="111" ht="24" customHeight="1">
      <c r="A111" s="12" t="inlineStr">
        <is>
          <t>TOTAL / MOYENNE</t>
        </is>
      </c>
      <c r="B111" s="13" t="n"/>
      <c r="C111" s="13" t="n"/>
      <c r="D111" s="13" t="n"/>
      <c r="E111" s="13" t="n"/>
      <c r="F111" s="13" t="n"/>
      <c r="G111" s="13" t="n"/>
      <c r="H111" s="13" t="n"/>
      <c r="I111" s="13" t="n"/>
      <c r="J111" s="13" t="n"/>
      <c r="K111" s="13" t="n"/>
      <c r="L111" s="14">
        <f>SUM(L2:L110)</f>
        <v/>
      </c>
      <c r="M111" s="13" t="n"/>
      <c r="N111" s="13" t="n"/>
      <c r="O111" s="13" t="n"/>
      <c r="P111" s="15">
        <f>SUM(P2:P110)</f>
        <v/>
      </c>
      <c r="Q111" s="13" t="n"/>
      <c r="R111" s="15">
        <f>SUM(R2:R110)</f>
        <v/>
      </c>
      <c r="S111" s="15">
        <f>SUM(S2:S110)</f>
        <v/>
      </c>
      <c r="T111" s="13" t="inlineStr">
        <is>
          <t>Moyenne HT</t>
        </is>
      </c>
      <c r="U111" s="15">
        <f>IFERROR(AVERAGE(P2:P110),0)</f>
        <v/>
      </c>
    </row>
  </sheetData>
  <autoFilter ref="A1:U110"/>
  <conditionalFormatting sqref="I2:I110">
    <cfRule type="expression" priority="1" dxfId="0" stopIfTrue="1">
      <formula>$I2="Terminée"</formula>
    </cfRule>
    <cfRule type="expression" priority="2" dxfId="1" stopIfTrue="1">
      <formula>$I2="Annulée"</formula>
    </cfRule>
    <cfRule type="expression" priority="3" dxfId="2" stopIfTrue="1">
      <formula>$I2="En cours"</formula>
    </cfRule>
  </conditionalFormatting>
  <conditionalFormatting sqref="T2:T110">
    <cfRule type="expression" priority="4" dxfId="3" stopIfTrue="1">
      <formula>$T2="Non"</formula>
    </cfRule>
  </conditionalFormatting>
  <conditionalFormatting sqref="P2:P110">
    <cfRule type="cellIs" priority="5" operator="greaterThan" dxfId="4">
      <formula>0</formula>
    </cfRule>
  </conditionalFormatting>
  <conditionalFormatting sqref="S2:S110">
    <cfRule type="cellIs" priority="6" operator="greaterThan" dxfId="4">
      <formula>0</formula>
    </cfRule>
  </conditionalFormatting>
  <dataValidations count="5">
    <dataValidation sqref="F2:F110" showErrorMessage="1" showInputMessage="1" allowBlank="1" type="list">
      <formula1>'Listes'!$A$2:$A$6</formula1>
    </dataValidation>
    <dataValidation sqref="G2:G110" showErrorMessage="1" showInputMessage="1" allowBlank="1" type="list">
      <formula1>'Listes'!$F$2:$F$5</formula1>
    </dataValidation>
    <dataValidation sqref="I2:I110" showErrorMessage="1" showInputMessage="1" allowBlank="1" type="list">
      <formula1>'Listes'!$D$2:$D$5</formula1>
    </dataValidation>
    <dataValidation sqref="Q2:Q110" showErrorMessage="1" showInputMessage="1" allowBlank="1" type="list">
      <formula1>'Listes'!$H$2:$H$4</formula1>
    </dataValidation>
    <dataValidation sqref="T2:T110" showErrorMessage="1" showInputMessage="1" allowBlank="1" type="list">
      <formula1>'Listes'!$J$2:$J$3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4" customWidth="1" min="3" max="3"/>
    <col width="17" customWidth="1" min="4" max="4"/>
    <col width="4" customWidth="1" min="5" max="5"/>
    <col width="28" customWidth="1" min="6" max="6"/>
    <col width="4" customWidth="1" min="7" max="7"/>
    <col width="12" customWidth="1" min="8" max="8"/>
    <col width="4" customWidth="1" min="9" max="9"/>
    <col width="14" customWidth="1" min="10" max="10"/>
  </cols>
  <sheetData>
    <row r="1">
      <c r="A1" s="1" t="inlineStr">
        <is>
          <t>Technicien</t>
        </is>
      </c>
      <c r="B1" s="1" t="inlineStr">
        <is>
          <t>Taux horaire HT</t>
        </is>
      </c>
      <c r="D1" s="1" t="inlineStr">
        <is>
          <t>Statut</t>
        </is>
      </c>
      <c r="F1" s="1" t="inlineStr">
        <is>
          <t>Type d’intervention</t>
        </is>
      </c>
      <c r="H1" s="1" t="inlineStr">
        <is>
          <t>TVA</t>
        </is>
      </c>
      <c r="J1" s="1" t="inlineStr">
        <is>
          <t>Facturé ?</t>
        </is>
      </c>
    </row>
    <row r="2">
      <c r="A2" s="16" t="inlineStr">
        <is>
          <t>Camille Martin</t>
        </is>
      </c>
      <c r="B2" s="17" t="n">
        <v>68</v>
      </c>
      <c r="D2" s="18" t="inlineStr">
        <is>
          <t>Planifiée</t>
        </is>
      </c>
      <c r="F2" s="16" t="inlineStr">
        <is>
          <t>Installation</t>
        </is>
      </c>
      <c r="H2" s="19" t="n">
        <v>0.2</v>
      </c>
      <c r="J2" s="18" t="inlineStr">
        <is>
          <t>Oui</t>
        </is>
      </c>
    </row>
    <row r="3">
      <c r="A3" s="20" t="inlineStr">
        <is>
          <t>Julien Bernard</t>
        </is>
      </c>
      <c r="B3" s="21" t="n">
        <v>72</v>
      </c>
      <c r="D3" s="22" t="inlineStr">
        <is>
          <t>En cours</t>
        </is>
      </c>
      <c r="F3" s="20" t="inlineStr">
        <is>
          <t>Maintenance préventive</t>
        </is>
      </c>
      <c r="H3" s="23" t="n">
        <v>0.1</v>
      </c>
      <c r="J3" s="22" t="inlineStr">
        <is>
          <t>Non</t>
        </is>
      </c>
    </row>
    <row r="4">
      <c r="A4" s="16" t="inlineStr">
        <is>
          <t>Chloé Petit</t>
        </is>
      </c>
      <c r="B4" s="17" t="n">
        <v>65</v>
      </c>
      <c r="D4" s="18" t="inlineStr">
        <is>
          <t>Terminée</t>
        </is>
      </c>
      <c r="F4" s="16" t="inlineStr">
        <is>
          <t>Dépannage</t>
        </is>
      </c>
      <c r="H4" s="19" t="n">
        <v>0.055</v>
      </c>
      <c r="J4" s="18" t="n"/>
    </row>
    <row r="5">
      <c r="A5" s="20" t="inlineStr">
        <is>
          <t>Thomas Leroy</t>
        </is>
      </c>
      <c r="B5" s="21" t="n">
        <v>70</v>
      </c>
      <c r="D5" s="22" t="inlineStr">
        <is>
          <t>Annulée</t>
        </is>
      </c>
      <c r="F5" s="20" t="inlineStr">
        <is>
          <t>Contrôle</t>
        </is>
      </c>
      <c r="H5" s="22" t="n"/>
      <c r="J5" s="22" t="n"/>
    </row>
    <row r="6">
      <c r="A6" s="16" t="inlineStr">
        <is>
          <t>Léa Moreau</t>
        </is>
      </c>
      <c r="B6" s="17" t="n">
        <v>67</v>
      </c>
      <c r="D6" s="18" t="n"/>
      <c r="F6" s="16" t="n"/>
      <c r="H6" s="18" t="n"/>
      <c r="J6" s="1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8" customWidth="1" min="3" max="3"/>
    <col width="17" customWidth="1" min="4" max="4"/>
    <col width="22" customWidth="1" min="5" max="5"/>
    <col width="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24" t="inlineStr">
        <is>
          <t>Tableau de bord — Suivi des interventions techniques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</row>
    <row r="3">
      <c r="A3" s="25" t="inlineStr">
        <is>
          <t>Indicateur</t>
        </is>
      </c>
      <c r="B3" s="25" t="inlineStr">
        <is>
          <t>Valeur</t>
        </is>
      </c>
      <c r="D3" s="25" t="inlineStr">
        <is>
          <t>Statut</t>
        </is>
      </c>
      <c r="E3" s="25" t="inlineStr">
        <is>
          <t>Nombre d’interventions</t>
        </is>
      </c>
    </row>
    <row r="4">
      <c r="A4" s="16" t="inlineStr">
        <is>
          <t>Nombre total d’interventions</t>
        </is>
      </c>
      <c r="B4" s="26">
        <f>COUNTA('Interventions'!$A$2:$A$110)</f>
        <v/>
      </c>
      <c r="D4" s="18" t="inlineStr">
        <is>
          <t>Planifiée</t>
        </is>
      </c>
      <c r="E4" s="27">
        <f>COUNTIF('Interventions'!$I$2:$I$110,D4)</f>
        <v/>
      </c>
    </row>
    <row r="5">
      <c r="A5" s="20" t="inlineStr">
        <is>
          <t>Interventions terminées</t>
        </is>
      </c>
      <c r="B5" s="28">
        <f>COUNTIF('Interventions'!$I$2:$I$110,"Terminée")</f>
        <v/>
      </c>
      <c r="D5" s="22" t="inlineStr">
        <is>
          <t>En cours</t>
        </is>
      </c>
      <c r="E5" s="29">
        <f>COUNTIF('Interventions'!$I$2:$I$110,D5)</f>
        <v/>
      </c>
    </row>
    <row r="6">
      <c r="A6" s="16" t="inlineStr">
        <is>
          <t>Taux de réalisation</t>
        </is>
      </c>
      <c r="B6" s="30">
        <f>IFERROR(COUNTIF('Interventions'!$I$2:$I$110,"Terminée")/COUNTA('Interventions'!$A$2:$A$110),0)</f>
        <v/>
      </c>
      <c r="D6" s="18" t="inlineStr">
        <is>
          <t>Terminée</t>
        </is>
      </c>
      <c r="E6" s="27">
        <f>COUNTIF('Interventions'!$I$2:$I$110,D6)</f>
        <v/>
      </c>
    </row>
    <row r="7">
      <c r="A7" s="20" t="inlineStr">
        <is>
          <t>Chiffre d’affaires HT</t>
        </is>
      </c>
      <c r="B7" s="31">
        <f>SUM('Interventions'!$P$2:$P$110)</f>
        <v/>
      </c>
      <c r="D7" s="22" t="inlineStr">
        <is>
          <t>Annulée</t>
        </is>
      </c>
      <c r="E7" s="29">
        <f>COUNTIF('Interventions'!$I$2:$I$110,D7)</f>
        <v/>
      </c>
    </row>
    <row r="8">
      <c r="A8" s="16" t="inlineStr">
        <is>
          <t>Chiffre d’affaires TTC</t>
        </is>
      </c>
      <c r="B8" s="32">
        <f>SUM('Interventions'!$S$2:$S$110)</f>
        <v/>
      </c>
    </row>
    <row r="9">
      <c r="A9" s="20" t="inlineStr">
        <is>
          <t>Durée moyenne</t>
        </is>
      </c>
      <c r="B9" s="33">
        <f>IFERROR(AVERAGE('Interventions'!$L$2:$L$110),0)</f>
        <v/>
      </c>
    </row>
    <row r="10">
      <c r="A10" s="16" t="inlineStr">
        <is>
          <t>Montant moyen HT par intervention</t>
        </is>
      </c>
      <c r="B10" s="32">
        <f>IFERROR(AVERAGE('Interventions'!$P$2:$P$110),0)</f>
        <v/>
      </c>
    </row>
    <row r="11">
      <c r="A11" s="20" t="inlineStr">
        <is>
          <t>Interventions non facturées</t>
        </is>
      </c>
      <c r="B11" s="28">
        <f>COUNTIF('Interventions'!$T$2:$T$110,"Non")</f>
        <v/>
      </c>
    </row>
    <row r="15">
      <c r="A15" s="1" t="inlineStr">
        <is>
          <t>Technicien</t>
        </is>
      </c>
      <c r="B15" s="1" t="inlineStr">
        <is>
          <t>Nombre d’interventions</t>
        </is>
      </c>
      <c r="C15" s="1" t="inlineStr">
        <is>
          <t>CA HT réalisé</t>
        </is>
      </c>
    </row>
    <row r="16">
      <c r="A16" s="16" t="inlineStr">
        <is>
          <t>Camille Martin</t>
        </is>
      </c>
      <c r="B16" s="34">
        <f>COUNTIF('Interventions'!$F$2:$F$110,A16)</f>
        <v/>
      </c>
      <c r="C16" s="8">
        <f>SUMIF('Interventions'!$F$2:$F$110,A16,'Interventions'!$P$2:$P$110)</f>
        <v/>
      </c>
    </row>
    <row r="17">
      <c r="A17" s="20" t="inlineStr">
        <is>
          <t>Julien Bernard</t>
        </is>
      </c>
      <c r="B17" s="35">
        <f>COUNTIF('Interventions'!$F$2:$F$110,A17)</f>
        <v/>
      </c>
      <c r="C17" s="11">
        <f>SUMIF('Interventions'!$F$2:$F$110,A17,'Interventions'!$P$2:$P$110)</f>
        <v/>
      </c>
    </row>
    <row r="18">
      <c r="A18" s="16" t="inlineStr">
        <is>
          <t>Chloé Petit</t>
        </is>
      </c>
      <c r="B18" s="34">
        <f>COUNTIF('Interventions'!$F$2:$F$110,A18)</f>
        <v/>
      </c>
      <c r="C18" s="8">
        <f>SUMIF('Interventions'!$F$2:$F$110,A18,'Interventions'!$P$2:$P$110)</f>
        <v/>
      </c>
    </row>
    <row r="19">
      <c r="A19" s="20" t="inlineStr">
        <is>
          <t>Thomas Leroy</t>
        </is>
      </c>
      <c r="B19" s="35">
        <f>COUNTIF('Interventions'!$F$2:$F$110,A19)</f>
        <v/>
      </c>
      <c r="C19" s="11">
        <f>SUMIF('Interventions'!$F$2:$F$110,A19,'Interventions'!$P$2:$P$110)</f>
        <v/>
      </c>
    </row>
    <row r="20">
      <c r="A20" s="16" t="inlineStr">
        <is>
          <t>Léa Moreau</t>
        </is>
      </c>
      <c r="B20" s="34">
        <f>COUNTIF('Interventions'!$F$2:$F$110,A20)</f>
        <v/>
      </c>
      <c r="C20" s="8">
        <f>SUMIF('Interventions'!$F$2:$F$110,A20,'Interventions'!$P$2:$P$110)</f>
        <v/>
      </c>
    </row>
    <row r="33">
      <c r="A33" s="1" t="inlineStr">
        <is>
          <t>Type d’intervention</t>
        </is>
      </c>
      <c r="B33" s="1" t="inlineStr">
        <is>
          <t>Nombre d’interventions</t>
        </is>
      </c>
    </row>
    <row r="34">
      <c r="A34" s="16" t="inlineStr">
        <is>
          <t>Installation</t>
        </is>
      </c>
      <c r="B34" s="27">
        <f>COUNTIF('Interventions'!$G$2:$G$110,A34)</f>
        <v/>
      </c>
    </row>
    <row r="35">
      <c r="A35" s="20" t="inlineStr">
        <is>
          <t>Maintenance préventive</t>
        </is>
      </c>
      <c r="B35" s="29">
        <f>COUNTIF('Interventions'!$G$2:$G$110,A35)</f>
        <v/>
      </c>
    </row>
    <row r="36">
      <c r="A36" s="16" t="inlineStr">
        <is>
          <t>Dépannage</t>
        </is>
      </c>
      <c r="B36" s="27">
        <f>COUNTIF('Interventions'!$G$2:$G$110,A36)</f>
        <v/>
      </c>
    </row>
    <row r="37">
      <c r="A37" s="20" t="inlineStr">
        <is>
          <t>Contrôle</t>
        </is>
      </c>
      <c r="B37" s="29">
        <f>COUNTIF('Interventions'!$G$2:$G$110,A37)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00" customWidth="1" min="2" max="2"/>
  </cols>
  <sheetData>
    <row r="1" ht="28" customHeight="1">
      <c r="A1" s="24" t="inlineStr">
        <is>
          <t>Instructions d’utilisation — Fiche intervention</t>
        </is>
      </c>
      <c r="B1" s="24" t="n"/>
      <c r="C1" s="24" t="n"/>
      <c r="D1" s="24" t="n"/>
      <c r="E1" s="24" t="n"/>
      <c r="F1" s="24" t="n"/>
    </row>
    <row r="3">
      <c r="A3" s="25" t="inlineStr">
        <is>
          <t>Feuille</t>
        </is>
      </c>
      <c r="B3" s="25" t="inlineStr">
        <is>
          <t>Utilisation</t>
        </is>
      </c>
    </row>
    <row r="4">
      <c r="A4" s="36" t="inlineStr">
        <is>
          <t>Interventions</t>
        </is>
      </c>
      <c r="B4" s="36" t="inlineStr">
        <is>
          <t>Saisir chaque nouvelle intervention sur une ligne. Les colonnes calculées sont : Durée, Taux horaire, Main-d’œuvre, Total HT, TVA (€) et Total TTC.</t>
        </is>
      </c>
    </row>
    <row r="5">
      <c r="A5" s="37" t="inlineStr">
        <is>
          <t>Listes</t>
        </is>
      </c>
      <c r="B5" s="37" t="inlineStr">
        <is>
          <t>Met à disposition les techniciens, taux horaires, statuts, types d’intervention, taux de TVA et états de facturation utilisés dans les listes déroulantes.</t>
        </is>
      </c>
    </row>
    <row r="6">
      <c r="A6" s="36" t="inlineStr">
        <is>
          <t>Tableau de bord</t>
        </is>
      </c>
      <c r="B6" s="36" t="inlineStr">
        <is>
          <t>Affiche les indicateurs de suivi, les résultats par technicien et les graphiques de répartition de l’activité.</t>
        </is>
      </c>
    </row>
    <row r="7">
      <c r="A7" s="37" t="inlineStr">
        <is>
          <t>Instructions</t>
        </is>
      </c>
      <c r="B7" s="37" t="inlineStr">
        <is>
          <t>Rappelle les règles de saisie et les bonnes pratiques d’utilisation du classeur.</t>
        </is>
      </c>
    </row>
    <row r="10">
      <c r="A10" s="25" t="inlineStr">
        <is>
          <t>Consigne</t>
        </is>
      </c>
      <c r="B10" s="25" t="inlineStr">
        <is>
          <t>Détail</t>
        </is>
      </c>
    </row>
    <row r="11" ht="34" customHeight="1">
      <c r="A11" s="36" t="inlineStr">
        <is>
          <t>Saisie</t>
        </is>
      </c>
      <c r="B11" s="36" t="inlineStr">
        <is>
          <t>Saisir les nouvelles interventions dans la feuille « Interventions » sur une ligne disponible.</t>
        </is>
      </c>
    </row>
    <row r="12" ht="34" customHeight="1">
      <c r="A12" s="37" t="inlineStr">
        <is>
          <t>Listes déroulantes</t>
        </is>
      </c>
      <c r="B12" s="37" t="inlineStr">
        <is>
          <t>Utiliser les listes déroulantes pour les techniciens, statuts, types d’intervention, taux de TVA et état de facturation.</t>
        </is>
      </c>
    </row>
    <row r="13" ht="34" customHeight="1">
      <c r="A13" s="36" t="inlineStr">
        <is>
          <t>Colonnes calculées</t>
        </is>
      </c>
      <c r="B13" s="36" t="inlineStr">
        <is>
          <t>Ne pas modifier les colonnes calculées : elles sont renseignées automatiquement à partir des informations saisies.</t>
        </is>
      </c>
    </row>
    <row r="14" ht="34" customHeight="1">
      <c r="A14" s="37" t="inlineStr">
        <is>
          <t>Clôture mensuelle</t>
        </is>
      </c>
      <c r="B14" s="37" t="inlineStr">
        <is>
          <t>Vérifier le statut de facturation avant toute clôture mensuelle et relancer les interventions non facturées.</t>
        </is>
      </c>
    </row>
    <row r="15" ht="34" customHeight="1">
      <c r="A15" s="36" t="inlineStr">
        <is>
          <t>Montants</t>
        </is>
      </c>
      <c r="B15" s="36" t="inlineStr">
        <is>
          <t>Les montants sont exprimés en euros HT ou TTC selon l’intitulé de la colonne.</t>
        </is>
      </c>
    </row>
    <row r="16" ht="34" customHeight="1">
      <c r="A16" s="37" t="inlineStr">
        <is>
          <t>RGPD</t>
        </is>
      </c>
      <c r="B16" s="37" t="inlineStr">
        <is>
          <t>Prévoir une utilisation conforme au RGPD pour les coordonnées des contacts et limiter les données saisies au besoin professionnel.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2026-09-08T18:12:54Z</dcterms:created>
  <dcterms:modified xmlns:dcterms="http://purl.org/dc/terms/" xmlns:xsi="http://www.w3.org/2001/XMLSchema-instance" xsi:type="dcterms:W3CDTF">2026-09-08T18:12:54Z</dcterms:modified>
</cp:coreProperties>
</file>