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valuation des risques" sheetId="1" state="visible" r:id="rId1"/>
    <sheet xmlns:r="http://schemas.openxmlformats.org/officeDocument/2006/relationships" name="Plan d'actio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0&quot;%&quot;"/>
    <numFmt numFmtId="166" formatCode="0.0&quot;%&quot;"/>
  </numFmts>
  <fonts count="7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F2937"/>
      <sz val="11"/>
    </font>
    <font>
      <name val="Calibri"/>
      <b val="1"/>
      <color rgb="000E7A54"/>
      <sz val="11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5" borderId="1" pivotButton="0" quotePrefix="0" xfId="0"/>
    <xf numFmtId="0" fontId="5" fillId="6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4" fontId="6" fillId="5" borderId="1" applyAlignment="1" pivotButton="0" quotePrefix="0" xfId="0">
      <alignment horizontal="center" vertical="center" wrapText="1"/>
    </xf>
    <xf numFmtId="166" fontId="6" fillId="3" borderId="1" applyAlignment="1" pivotButton="0" quotePrefix="0" xfId="0">
      <alignment horizontal="center" vertical="center" wrapText="1"/>
    </xf>
    <xf numFmtId="0" fontId="3" fillId="7" borderId="0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1F2937"/>
      </font>
      <fill>
        <patternFill patternType="solid">
          <fgColor rgb="00F97316"/>
        </patternFill>
      </fill>
    </dxf>
    <dxf>
      <font>
        <b val="1"/>
        <color rgb="001F2937"/>
      </font>
      <fill>
        <patternFill patternType="solid">
          <fgColor rgb="00FDE68A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risques par niveau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bord'!$A$14:$A$17</f>
            </numRef>
          </cat>
          <val>
            <numRef>
              <f>'Tableau de bord'!$B$14:$B$17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Criticité cumulée par unité de travail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bord'!B20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bord'!$A$21:$A$28</f>
            </numRef>
          </cat>
          <val>
            <numRef>
              <f>'Tableau de bord'!$B$21:$B$28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Unité de travail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Criticité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Statut des actions correctives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bord'!B31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'Tableau de bord'!$A$32:$A$34</f>
            </numRef>
          </cat>
          <val>
            <numRef>
              <f>'Tableau de bord'!$B$32:$B$34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4" customWidth="1" min="3" max="3"/>
    <col width="26" customWidth="1" min="4" max="4"/>
    <col width="12" customWidth="1" min="5" max="5"/>
    <col width="11" customWidth="1" min="6" max="6"/>
    <col width="11" customWidth="1" min="7" max="7"/>
    <col width="14" customWidth="1" min="8" max="8"/>
    <col width="10" customWidth="1" min="9" max="9"/>
    <col width="13" customWidth="1" min="10" max="10"/>
    <col width="9" customWidth="1" min="11" max="11"/>
    <col width="34" customWidth="1" min="12" max="12"/>
    <col width="13" customWidth="1" min="13" max="13"/>
    <col width="16" customWidth="1" min="14" max="14"/>
  </cols>
  <sheetData>
    <row r="1" ht="28" customHeight="1">
      <c r="A1" s="1" t="inlineStr">
        <is>
          <t>DOCUMENT UNIQUE D'ÉVALUATION DES RISQUES PROFESSIONNELS (DUERP) - 2026</t>
        </is>
      </c>
    </row>
    <row r="2">
      <c r="A2" s="2" t="inlineStr">
        <is>
          <t>Entreprise : SARL Excel Taf France  |  Effectif : 63 salariés  |  Date de mise à jour : 09/01/2026</t>
        </is>
      </c>
    </row>
    <row r="3" ht="34" customHeight="1">
      <c r="A3" s="3" t="inlineStr">
        <is>
          <t>N°</t>
        </is>
      </c>
      <c r="B3" s="3" t="inlineStr">
        <is>
          <t>Unité de travail</t>
        </is>
      </c>
      <c r="C3" s="3" t="inlineStr">
        <is>
          <t>Danger identifié</t>
        </is>
      </c>
      <c r="D3" s="3" t="inlineStr">
        <is>
          <t>Risque encouru</t>
        </is>
      </c>
      <c r="E3" s="3" t="inlineStr">
        <is>
          <t>Personnes exposées</t>
        </is>
      </c>
      <c r="F3" s="3" t="inlineStr">
        <is>
          <t>Gravité (1-4)</t>
        </is>
      </c>
      <c r="G3" s="3" t="inlineStr">
        <is>
          <t>Fréquence (1-4)</t>
        </is>
      </c>
      <c r="H3" s="3" t="inlineStr">
        <is>
          <t>Maîtrise existante (1-4)</t>
        </is>
      </c>
      <c r="I3" s="3" t="inlineStr">
        <is>
          <t>Criticité</t>
        </is>
      </c>
      <c r="J3" s="3" t="inlineStr">
        <is>
          <t>Niveau de risque</t>
        </is>
      </c>
      <c r="K3" s="3" t="inlineStr">
        <is>
          <t>Priorité</t>
        </is>
      </c>
      <c r="L3" s="3" t="inlineStr">
        <is>
          <t>Mesures de prévention existantes</t>
        </is>
      </c>
      <c r="M3" s="3" t="inlineStr">
        <is>
          <t>Date d'évaluation</t>
        </is>
      </c>
      <c r="N3" s="3" t="inlineStr">
        <is>
          <t>Responsable</t>
        </is>
      </c>
    </row>
    <row r="4">
      <c r="A4" s="4" t="n">
        <v>1</v>
      </c>
      <c r="B4" s="5" t="inlineStr">
        <is>
          <t>Atelier production</t>
        </is>
      </c>
      <c r="C4" s="5" t="inlineStr">
        <is>
          <t>Chute de plain-pied</t>
        </is>
      </c>
      <c r="D4" s="5" t="inlineStr">
        <is>
          <t>Chute avec blessure</t>
        </is>
      </c>
      <c r="E4" s="4" t="n">
        <v>12</v>
      </c>
      <c r="F4" s="6" t="n">
        <v>3</v>
      </c>
      <c r="G4" s="6" t="n">
        <v>2</v>
      </c>
      <c r="H4" s="6" t="n">
        <v>2</v>
      </c>
      <c r="I4" s="7">
        <f>F4*G4*H4</f>
        <v/>
      </c>
      <c r="J4" s="7">
        <f>IF(I4&gt;=36,"Critique",IF(I4&gt;=18,"Élevé",IF(I4&gt;=8,"Modéré","Faible")))</f>
        <v/>
      </c>
      <c r="K4" s="7">
        <f>IF(J4="Critique",1,IF(J4="Élevé",2,IF(J4="Modéré",3,4)))</f>
        <v/>
      </c>
      <c r="L4" s="5" t="inlineStr">
        <is>
          <t>Sol antidérapant, signalisation, éclairage renforcé</t>
        </is>
      </c>
      <c r="M4" s="4" t="inlineStr">
        <is>
          <t>05/01/2026</t>
        </is>
      </c>
      <c r="N4" s="4" t="inlineStr">
        <is>
          <t>Julien Marchand</t>
        </is>
      </c>
    </row>
    <row r="5">
      <c r="A5" s="8" t="n">
        <v>2</v>
      </c>
      <c r="B5" s="9" t="inlineStr">
        <is>
          <t>Entrepôt logistique</t>
        </is>
      </c>
      <c r="C5" s="9" t="inlineStr">
        <is>
          <t>Manutention manuelle de charges</t>
        </is>
      </c>
      <c r="D5" s="9" t="inlineStr">
        <is>
          <t>Troubles musculosquelettiques</t>
        </is>
      </c>
      <c r="E5" s="8" t="n">
        <v>8</v>
      </c>
      <c r="F5" s="6" t="n">
        <v>3</v>
      </c>
      <c r="G5" s="6" t="n">
        <v>3</v>
      </c>
      <c r="H5" s="6" t="n">
        <v>3</v>
      </c>
      <c r="I5" s="10">
        <f>F5*G5*H5</f>
        <v/>
      </c>
      <c r="J5" s="10">
        <f>IF(I5&gt;=36,"Critique",IF(I5&gt;=18,"Élevé",IF(I5&gt;=8,"Modéré","Faible")))</f>
        <v/>
      </c>
      <c r="K5" s="10">
        <f>IF(J5="Critique",1,IF(J5="Élevé",2,IF(J5="Modéré",3,4)))</f>
        <v/>
      </c>
      <c r="L5" s="9" t="inlineStr">
        <is>
          <t>Formation gestes et postures, diables disponibles</t>
        </is>
      </c>
      <c r="M5" s="8" t="inlineStr">
        <is>
          <t>05/01/2026</t>
        </is>
      </c>
      <c r="N5" s="8" t="inlineStr">
        <is>
          <t>Camille Dubois</t>
        </is>
      </c>
    </row>
    <row r="6">
      <c r="A6" s="4" t="n">
        <v>3</v>
      </c>
      <c r="B6" s="5" t="inlineStr">
        <is>
          <t>Atelier production</t>
        </is>
      </c>
      <c r="C6" s="5" t="inlineStr">
        <is>
          <t>Risque électrique</t>
        </is>
      </c>
      <c r="D6" s="5" t="inlineStr">
        <is>
          <t>Électrisation / électrocution</t>
        </is>
      </c>
      <c r="E6" s="4" t="n">
        <v>6</v>
      </c>
      <c r="F6" s="6" t="n">
        <v>4</v>
      </c>
      <c r="G6" s="6" t="n">
        <v>1</v>
      </c>
      <c r="H6" s="6" t="n">
        <v>2</v>
      </c>
      <c r="I6" s="7">
        <f>F6*G6*H6</f>
        <v/>
      </c>
      <c r="J6" s="7">
        <f>IF(I6&gt;=36,"Critique",IF(I6&gt;=18,"Élevé",IF(I6&gt;=8,"Modéré","Faible")))</f>
        <v/>
      </c>
      <c r="K6" s="7">
        <f>IF(J6="Critique",1,IF(J6="Élevé",2,IF(J6="Modéré",3,4)))</f>
        <v/>
      </c>
      <c r="L6" s="5" t="inlineStr">
        <is>
          <t>Habilitation électrique, contrôle annuel des installations</t>
        </is>
      </c>
      <c r="M6" s="4" t="inlineStr">
        <is>
          <t>06/01/2026</t>
        </is>
      </c>
      <c r="N6" s="4" t="inlineStr">
        <is>
          <t>Thomas Petit</t>
        </is>
      </c>
    </row>
    <row r="7">
      <c r="A7" s="8" t="n">
        <v>4</v>
      </c>
      <c r="B7" s="9" t="inlineStr">
        <is>
          <t>Bureau</t>
        </is>
      </c>
      <c r="C7" s="9" t="inlineStr">
        <is>
          <t>Travail prolongé sur écran</t>
        </is>
      </c>
      <c r="D7" s="9" t="inlineStr">
        <is>
          <t>Troubles visuels / RPS</t>
        </is>
      </c>
      <c r="E7" s="8" t="n">
        <v>15</v>
      </c>
      <c r="F7" s="6" t="n">
        <v>2</v>
      </c>
      <c r="G7" s="6" t="n">
        <v>4</v>
      </c>
      <c r="H7" s="6" t="n">
        <v>3</v>
      </c>
      <c r="I7" s="10">
        <f>F7*G7*H7</f>
        <v/>
      </c>
      <c r="J7" s="10">
        <f>IF(I7&gt;=36,"Critique",IF(I7&gt;=18,"Élevé",IF(I7&gt;=8,"Modéré","Faible")))</f>
        <v/>
      </c>
      <c r="K7" s="10">
        <f>IF(J7="Critique",1,IF(J7="Élevé",2,IF(J7="Modéré",3,4)))</f>
        <v/>
      </c>
      <c r="L7" s="9" t="inlineStr">
        <is>
          <t>Pauses recommandées, écrans réglables en hauteur</t>
        </is>
      </c>
      <c r="M7" s="8" t="inlineStr">
        <is>
          <t>06/01/2026</t>
        </is>
      </c>
      <c r="N7" s="8" t="inlineStr">
        <is>
          <t>Léa Bernard</t>
        </is>
      </c>
    </row>
    <row r="8">
      <c r="A8" s="4" t="n">
        <v>5</v>
      </c>
      <c r="B8" s="5" t="inlineStr">
        <is>
          <t>Cuisine</t>
        </is>
      </c>
      <c r="C8" s="5" t="inlineStr">
        <is>
          <t>Coupures et brûlures</t>
        </is>
      </c>
      <c r="D8" s="5" t="inlineStr">
        <is>
          <t>Blessure / brûlure</t>
        </is>
      </c>
      <c r="E8" s="4" t="n">
        <v>5</v>
      </c>
      <c r="F8" s="6" t="n">
        <v>3</v>
      </c>
      <c r="G8" s="6" t="n">
        <v>3</v>
      </c>
      <c r="H8" s="6" t="n">
        <v>2</v>
      </c>
      <c r="I8" s="7">
        <f>F8*G8*H8</f>
        <v/>
      </c>
      <c r="J8" s="7">
        <f>IF(I8&gt;=36,"Critique",IF(I8&gt;=18,"Élevé",IF(I8&gt;=8,"Modéré","Faible")))</f>
        <v/>
      </c>
      <c r="K8" s="7">
        <f>IF(J8="Critique",1,IF(J8="Élevé",2,IF(J8="Modéré",3,4)))</f>
        <v/>
      </c>
      <c r="L8" s="5" t="inlineStr">
        <is>
          <t>Équipements de protection individuelle, formation</t>
        </is>
      </c>
      <c r="M8" s="4" t="inlineStr">
        <is>
          <t>07/01/2026</t>
        </is>
      </c>
      <c r="N8" s="4" t="inlineStr">
        <is>
          <t>Nicolas Roux</t>
        </is>
      </c>
    </row>
    <row r="9">
      <c r="A9" s="8" t="n">
        <v>6</v>
      </c>
      <c r="B9" s="9" t="inlineStr">
        <is>
          <t>Maintenance</t>
        </is>
      </c>
      <c r="C9" s="9" t="inlineStr">
        <is>
          <t>Travail en hauteur</t>
        </is>
      </c>
      <c r="D9" s="9" t="inlineStr">
        <is>
          <t>Chute de hauteur</t>
        </is>
      </c>
      <c r="E9" s="8" t="n">
        <v>4</v>
      </c>
      <c r="F9" s="6" t="n">
        <v>4</v>
      </c>
      <c r="G9" s="6" t="n">
        <v>2</v>
      </c>
      <c r="H9" s="6" t="n">
        <v>2</v>
      </c>
      <c r="I9" s="10">
        <f>F9*G9*H9</f>
        <v/>
      </c>
      <c r="J9" s="10">
        <f>IF(I9&gt;=36,"Critique",IF(I9&gt;=18,"Élevé",IF(I9&gt;=8,"Modéré","Faible")))</f>
        <v/>
      </c>
      <c r="K9" s="10">
        <f>IF(J9="Critique",1,IF(J9="Élevé",2,IF(J9="Modéré",3,4)))</f>
        <v/>
      </c>
      <c r="L9" s="9" t="inlineStr">
        <is>
          <t>Harnais, ligne de vie, formation travail en hauteur</t>
        </is>
      </c>
      <c r="M9" s="8" t="inlineStr">
        <is>
          <t>07/01/2026</t>
        </is>
      </c>
      <c r="N9" s="8" t="inlineStr">
        <is>
          <t>Manon Girard</t>
        </is>
      </c>
    </row>
    <row r="10">
      <c r="A10" s="4" t="n">
        <v>7</v>
      </c>
      <c r="B10" s="5" t="inlineStr">
        <is>
          <t>Laboratoire</t>
        </is>
      </c>
      <c r="C10" s="5" t="inlineStr">
        <is>
          <t>Exposition à des produits chimiques</t>
        </is>
      </c>
      <c r="D10" s="5" t="inlineStr">
        <is>
          <t>Intoxication / brûlure chimique</t>
        </is>
      </c>
      <c r="E10" s="4" t="n">
        <v>6</v>
      </c>
      <c r="F10" s="6" t="n">
        <v>4</v>
      </c>
      <c r="G10" s="6" t="n">
        <v>2</v>
      </c>
      <c r="H10" s="6" t="n">
        <v>1</v>
      </c>
      <c r="I10" s="7">
        <f>F10*G10*H10</f>
        <v/>
      </c>
      <c r="J10" s="7">
        <f>IF(I10&gt;=36,"Critique",IF(I10&gt;=18,"Élevé",IF(I10&gt;=8,"Modéré","Faible")))</f>
        <v/>
      </c>
      <c r="K10" s="7">
        <f>IF(J10="Critique",1,IF(J10="Élevé",2,IF(J10="Modéré",3,4)))</f>
        <v/>
      </c>
      <c r="L10" s="5" t="inlineStr">
        <is>
          <t>Hotte aspirante, EPI, fiches de données de sécurité</t>
        </is>
      </c>
      <c r="M10" s="4" t="inlineStr">
        <is>
          <t>08/01/2026</t>
        </is>
      </c>
      <c r="N10" s="4" t="inlineStr">
        <is>
          <t>Hugo Lefèvre</t>
        </is>
      </c>
    </row>
    <row r="11">
      <c r="A11" s="8" t="n">
        <v>8</v>
      </c>
      <c r="B11" s="9" t="inlineStr">
        <is>
          <t>Accueil</t>
        </is>
      </c>
      <c r="C11" s="9" t="inlineStr">
        <is>
          <t>Agression verbale ou physique</t>
        </is>
      </c>
      <c r="D11" s="9" t="inlineStr">
        <is>
          <t>Stress / RPS</t>
        </is>
      </c>
      <c r="E11" s="8" t="n">
        <v>3</v>
      </c>
      <c r="F11" s="6" t="n">
        <v>2</v>
      </c>
      <c r="G11" s="6" t="n">
        <v>2</v>
      </c>
      <c r="H11" s="6" t="n">
        <v>3</v>
      </c>
      <c r="I11" s="10">
        <f>F11*G11*H11</f>
        <v/>
      </c>
      <c r="J11" s="10">
        <f>IF(I11&gt;=36,"Critique",IF(I11&gt;=18,"Élevé",IF(I11&gt;=8,"Modéré","Faible")))</f>
        <v/>
      </c>
      <c r="K11" s="10">
        <f>IF(J11="Critique",1,IF(J11="Élevé",2,IF(J11="Modéré",3,4)))</f>
        <v/>
      </c>
      <c r="L11" s="9" t="inlineStr">
        <is>
          <t>Formation gestion des conflits, bouton d'alerte</t>
        </is>
      </c>
      <c r="M11" s="8" t="inlineStr">
        <is>
          <t>08/01/2026</t>
        </is>
      </c>
      <c r="N11" s="8" t="inlineStr">
        <is>
          <t>Émilie Faure</t>
        </is>
      </c>
    </row>
    <row r="12">
      <c r="A12" s="4" t="n">
        <v>9</v>
      </c>
      <c r="B12" s="5" t="inlineStr">
        <is>
          <t>Chantier extérieur</t>
        </is>
      </c>
      <c r="C12" s="5" t="inlineStr">
        <is>
          <t>Circulation d'engins et véhicules</t>
        </is>
      </c>
      <c r="D12" s="5" t="inlineStr">
        <is>
          <t>Écrasement / collision</t>
        </is>
      </c>
      <c r="E12" s="4" t="n">
        <v>10</v>
      </c>
      <c r="F12" s="6" t="n">
        <v>4</v>
      </c>
      <c r="G12" s="6" t="n">
        <v>3</v>
      </c>
      <c r="H12" s="6" t="n">
        <v>2</v>
      </c>
      <c r="I12" s="7">
        <f>F12*G12*H12</f>
        <v/>
      </c>
      <c r="J12" s="7">
        <f>IF(I12&gt;=36,"Critique",IF(I12&gt;=18,"Élevé",IF(I12&gt;=8,"Modéré","Faible")))</f>
        <v/>
      </c>
      <c r="K12" s="7">
        <f>IF(J12="Critique",1,IF(J12="Élevé",2,IF(J12="Modéré",3,4)))</f>
        <v/>
      </c>
      <c r="L12" s="5" t="inlineStr">
        <is>
          <t>Plan de circulation, gilets haute visibilité, formation</t>
        </is>
      </c>
      <c r="M12" s="4" t="inlineStr">
        <is>
          <t>09/01/2026</t>
        </is>
      </c>
      <c r="N12" s="4" t="inlineStr">
        <is>
          <t>Lucas Simon</t>
        </is>
      </c>
    </row>
    <row r="13">
      <c r="A13" s="11" t="inlineStr">
        <is>
          <t>Synthèse</t>
        </is>
      </c>
      <c r="B13" s="11" t="n"/>
      <c r="C13" s="11" t="n"/>
      <c r="D13" s="11" t="n"/>
      <c r="E13" s="11">
        <f>SUM(E4:E12)</f>
        <v/>
      </c>
      <c r="F13" s="11" t="n"/>
      <c r="G13" s="11" t="n"/>
      <c r="H13" s="11" t="n"/>
      <c r="I13" s="11">
        <f>AVERAGE(I4:I12)</f>
        <v/>
      </c>
      <c r="J13" s="11">
        <f>COUNTIF(J4:J12,"Critique")&amp;" critique(s)"</f>
        <v/>
      </c>
      <c r="K13" s="11" t="n"/>
      <c r="L13" s="11" t="n"/>
      <c r="M13" s="11" t="n"/>
      <c r="N13" s="11" t="n"/>
    </row>
  </sheetData>
  <mergeCells count="3">
    <mergeCell ref="A1:N1"/>
    <mergeCell ref="A2:N2"/>
    <mergeCell ref="A13:D13"/>
  </mergeCells>
  <conditionalFormatting sqref="J4:J12">
    <cfRule type="expression" priority="1" dxfId="0" stopIfTrue="1">
      <formula>J4="Critique"</formula>
    </cfRule>
    <cfRule type="expression" priority="2" dxfId="1" stopIfTrue="1">
      <formula>J4="Élevé"</formula>
    </cfRule>
    <cfRule type="expression" priority="3" dxfId="2" stopIfTrue="1">
      <formula>J4="Modéré"</formula>
    </cfRule>
    <cfRule type="expression" priority="4" dxfId="3" stopIfTrue="1">
      <formula>J4="Faible"</formula>
    </cfRule>
  </conditionalFormatting>
  <dataValidations count="1">
    <dataValidation sqref="F4:H12" showErrorMessage="1" showInputMessage="1" allowBlank="0" type="list">
      <formula1>"1,2,3,4"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5" customWidth="1" min="3" max="3"/>
    <col width="42" customWidth="1" min="4" max="4"/>
    <col width="16" customWidth="1" min="5" max="5"/>
    <col width="13" customWidth="1" min="6" max="6"/>
    <col width="14" customWidth="1" min="7" max="7"/>
    <col width="14" customWidth="1" min="8" max="8"/>
    <col width="12" customWidth="1" min="9" max="9"/>
    <col width="14" customWidth="1" min="10" max="10"/>
    <col width="16" customWidth="1" min="11" max="11"/>
  </cols>
  <sheetData>
    <row r="1" ht="26" customHeight="1">
      <c r="A1" s="1" t="inlineStr">
        <is>
          <t>PLAN D'ACTIONS DE PRÉVENTION</t>
        </is>
      </c>
    </row>
    <row r="3" ht="30" customHeight="1">
      <c r="A3" s="3" t="inlineStr">
        <is>
          <t>N° risque</t>
        </is>
      </c>
      <c r="B3" s="3" t="inlineStr">
        <is>
          <t>Unité de travail</t>
        </is>
      </c>
      <c r="C3" s="3" t="inlineStr">
        <is>
          <t>Niveau de risque</t>
        </is>
      </c>
      <c r="D3" s="3" t="inlineStr">
        <is>
          <t>Action corrective prévue</t>
        </is>
      </c>
      <c r="E3" s="3" t="inlineStr">
        <is>
          <t>Responsable</t>
        </is>
      </c>
      <c r="F3" s="3" t="inlineStr">
        <is>
          <t>Date de début</t>
        </is>
      </c>
      <c r="G3" s="3" t="inlineStr">
        <is>
          <t>Date d'échéance</t>
        </is>
      </c>
      <c r="H3" s="3" t="inlineStr">
        <is>
          <t>Coût estimé (€)</t>
        </is>
      </c>
      <c r="I3" s="3" t="inlineStr">
        <is>
          <t>Statut</t>
        </is>
      </c>
      <c r="J3" s="3" t="inlineStr">
        <is>
          <t>Avancement (%)</t>
        </is>
      </c>
      <c r="K3" s="3" t="inlineStr">
        <is>
          <t>État</t>
        </is>
      </c>
    </row>
    <row r="4">
      <c r="A4" s="4">
        <f>'Évaluation des risques'!A4</f>
        <v/>
      </c>
      <c r="B4" s="4">
        <f>IFERROR(VLOOKUP(A4,'Évaluation des risques'!A$4:J$12,2,0),"")</f>
        <v/>
      </c>
      <c r="C4" s="4">
        <f>IFERROR(VLOOKUP(A4,'Évaluation des risques'!A$4:J$12,9,0),"")</f>
        <v/>
      </c>
      <c r="D4" s="5" t="inlineStr">
        <is>
          <t>Reprendre le revêtement de sol et installer un éclairage LED</t>
        </is>
      </c>
      <c r="E4" s="4" t="inlineStr">
        <is>
          <t>Julien Marchand</t>
        </is>
      </c>
      <c r="F4" s="6" t="inlineStr">
        <is>
          <t>10/01/2026</t>
        </is>
      </c>
      <c r="G4" s="6" t="inlineStr">
        <is>
          <t>28/02/2026</t>
        </is>
      </c>
      <c r="H4" s="12" t="n">
        <v>1800</v>
      </c>
      <c r="I4" s="6" t="inlineStr">
        <is>
          <t>En cours</t>
        </is>
      </c>
      <c r="J4" s="13" t="n">
        <v>55</v>
      </c>
      <c r="K4" s="4">
        <f>IF(I4="Terminé","Clôturée",IF(TODAY()&gt;DATEVALUE(G4),"En retard","Dans les délais"))</f>
        <v/>
      </c>
    </row>
    <row r="5">
      <c r="A5" s="8">
        <f>'Évaluation des risques'!A5</f>
        <v/>
      </c>
      <c r="B5" s="8">
        <f>IFERROR(VLOOKUP(A5,'Évaluation des risques'!A$4:J$12,2,0),"")</f>
        <v/>
      </c>
      <c r="C5" s="8">
        <f>IFERROR(VLOOKUP(A5,'Évaluation des risques'!A$4:J$12,9,0),"")</f>
        <v/>
      </c>
      <c r="D5" s="9" t="inlineStr">
        <is>
          <t>Former les caristes aux gestes et postures + achat diables</t>
        </is>
      </c>
      <c r="E5" s="8" t="inlineStr">
        <is>
          <t>Camille Dubois</t>
        </is>
      </c>
      <c r="F5" s="6" t="inlineStr">
        <is>
          <t>12/01/2026</t>
        </is>
      </c>
      <c r="G5" s="6" t="inlineStr">
        <is>
          <t>15/03/2026</t>
        </is>
      </c>
      <c r="H5" s="14" t="n">
        <v>950</v>
      </c>
      <c r="I5" s="6" t="inlineStr">
        <is>
          <t>En cours</t>
        </is>
      </c>
      <c r="J5" s="13" t="n">
        <v>30</v>
      </c>
      <c r="K5" s="8">
        <f>IF(I5="Terminé","Clôturée",IF(TODAY()&gt;DATEVALUE(G5),"En retard","Dans les délais"))</f>
        <v/>
      </c>
    </row>
    <row r="6">
      <c r="A6" s="4">
        <f>'Évaluation des risques'!A6</f>
        <v/>
      </c>
      <c r="B6" s="4">
        <f>IFERROR(VLOOKUP(A6,'Évaluation des risques'!A$4:J$12,2,0),"")</f>
        <v/>
      </c>
      <c r="C6" s="4">
        <f>IFERROR(VLOOKUP(A6,'Évaluation des risques'!A$4:J$12,9,0),"")</f>
        <v/>
      </c>
      <c r="D6" s="5" t="inlineStr">
        <is>
          <t>Faire réaliser le contrôle électrique annuel obligatoire</t>
        </is>
      </c>
      <c r="E6" s="4" t="inlineStr">
        <is>
          <t>Thomas Petit</t>
        </is>
      </c>
      <c r="F6" s="6" t="inlineStr">
        <is>
          <t>05/02/2026</t>
        </is>
      </c>
      <c r="G6" s="6" t="inlineStr">
        <is>
          <t>05/02/2026</t>
        </is>
      </c>
      <c r="H6" s="12" t="n">
        <v>600</v>
      </c>
      <c r="I6" s="6" t="inlineStr">
        <is>
          <t>À faire</t>
        </is>
      </c>
      <c r="J6" s="13" t="n">
        <v>0</v>
      </c>
      <c r="K6" s="4">
        <f>IF(I6="Terminé","Clôturée",IF(TODAY()&gt;DATEVALUE(G6),"En retard","Dans les délais"))</f>
        <v/>
      </c>
    </row>
    <row r="7">
      <c r="A7" s="8">
        <f>'Évaluation des risques'!A7</f>
        <v/>
      </c>
      <c r="B7" s="8">
        <f>IFERROR(VLOOKUP(A7,'Évaluation des risques'!A$4:J$12,2,0),"")</f>
        <v/>
      </c>
      <c r="C7" s="8">
        <f>IFERROR(VLOOKUP(A7,'Évaluation des risques'!A$4:J$12,9,0),"")</f>
        <v/>
      </c>
      <c r="D7" s="9" t="inlineStr">
        <is>
          <t>Équiper les postes de repose-poignets et écrans réglables</t>
        </is>
      </c>
      <c r="E7" s="8" t="inlineStr">
        <is>
          <t>Léa Bernard</t>
        </is>
      </c>
      <c r="F7" s="6" t="inlineStr">
        <is>
          <t>01/02/2026</t>
        </is>
      </c>
      <c r="G7" s="6" t="inlineStr">
        <is>
          <t>30/04/2026</t>
        </is>
      </c>
      <c r="H7" s="14" t="n">
        <v>2200</v>
      </c>
      <c r="I7" s="6" t="inlineStr">
        <is>
          <t>À faire</t>
        </is>
      </c>
      <c r="J7" s="13" t="n">
        <v>0</v>
      </c>
      <c r="K7" s="8">
        <f>IF(I7="Terminé","Clôturée",IF(TODAY()&gt;DATEVALUE(G7),"En retard","Dans les délais"))</f>
        <v/>
      </c>
    </row>
    <row r="8">
      <c r="A8" s="4">
        <f>'Évaluation des risques'!A8</f>
        <v/>
      </c>
      <c r="B8" s="4">
        <f>IFERROR(VLOOKUP(A8,'Évaluation des risques'!A$4:J$12,2,0),"")</f>
        <v/>
      </c>
      <c r="C8" s="4">
        <f>IFERROR(VLOOKUP(A8,'Évaluation des risques'!A$4:J$12,9,0),"")</f>
        <v/>
      </c>
      <c r="D8" s="5" t="inlineStr">
        <is>
          <t>Renouveler les EPI cuisine et rappeler les consignes</t>
        </is>
      </c>
      <c r="E8" s="4" t="inlineStr">
        <is>
          <t>Nicolas Roux</t>
        </is>
      </c>
      <c r="F8" s="6" t="inlineStr">
        <is>
          <t>15/01/2026</t>
        </is>
      </c>
      <c r="G8" s="6" t="inlineStr">
        <is>
          <t>31/01/2026</t>
        </is>
      </c>
      <c r="H8" s="12" t="n">
        <v>400</v>
      </c>
      <c r="I8" s="6" t="inlineStr">
        <is>
          <t>Terminé</t>
        </is>
      </c>
      <c r="J8" s="13" t="n">
        <v>100</v>
      </c>
      <c r="K8" s="4">
        <f>IF(I8="Terminé","Clôturée",IF(TODAY()&gt;DATEVALUE(G8),"En retard","Dans les délais"))</f>
        <v/>
      </c>
    </row>
    <row r="9">
      <c r="A9" s="8">
        <f>'Évaluation des risques'!A9</f>
        <v/>
      </c>
      <c r="B9" s="8">
        <f>IFERROR(VLOOKUP(A9,'Évaluation des risques'!A$4:J$12,2,0),"")</f>
        <v/>
      </c>
      <c r="C9" s="8">
        <f>IFERROR(VLOOKUP(A9,'Évaluation des risques'!A$4:J$12,9,0),"")</f>
        <v/>
      </c>
      <c r="D9" s="9" t="inlineStr">
        <is>
          <t>Vérifier le matériel de sécurité en hauteur (harnais)</t>
        </is>
      </c>
      <c r="E9" s="8" t="inlineStr">
        <is>
          <t>Manon Girard</t>
        </is>
      </c>
      <c r="F9" s="6" t="inlineStr">
        <is>
          <t>20/01/2026</t>
        </is>
      </c>
      <c r="G9" s="6" t="inlineStr">
        <is>
          <t>20/02/2026</t>
        </is>
      </c>
      <c r="H9" s="14" t="n">
        <v>750</v>
      </c>
      <c r="I9" s="6" t="inlineStr">
        <is>
          <t>En cours</t>
        </is>
      </c>
      <c r="J9" s="13" t="n">
        <v>60</v>
      </c>
      <c r="K9" s="8">
        <f>IF(I9="Terminé","Clôturée",IF(TODAY()&gt;DATEVALUE(G9),"En retard","Dans les délais"))</f>
        <v/>
      </c>
    </row>
    <row r="10">
      <c r="A10" s="4">
        <f>'Évaluation des risques'!A10</f>
        <v/>
      </c>
      <c r="B10" s="4">
        <f>IFERROR(VLOOKUP(A10,'Évaluation des risques'!A$4:J$12,2,0),"")</f>
        <v/>
      </c>
      <c r="C10" s="4">
        <f>IFERROR(VLOOKUP(A10,'Évaluation des risques'!A$4:J$12,9,0),"")</f>
        <v/>
      </c>
      <c r="D10" s="5" t="inlineStr">
        <is>
          <t>Mettre à jour les fiches de données de sécurité chimiques</t>
        </is>
      </c>
      <c r="E10" s="4" t="inlineStr">
        <is>
          <t>Hugo Lefèvre</t>
        </is>
      </c>
      <c r="F10" s="6" t="inlineStr">
        <is>
          <t>10/01/2026</t>
        </is>
      </c>
      <c r="G10" s="6" t="inlineStr">
        <is>
          <t>10/02/2026</t>
        </is>
      </c>
      <c r="H10" s="12" t="n">
        <v>300</v>
      </c>
      <c r="I10" s="6" t="inlineStr">
        <is>
          <t>Terminé</t>
        </is>
      </c>
      <c r="J10" s="13" t="n">
        <v>100</v>
      </c>
      <c r="K10" s="4">
        <f>IF(I10="Terminé","Clôturée",IF(TODAY()&gt;DATEVALUE(G10),"En retard","Dans les délais"))</f>
        <v/>
      </c>
    </row>
    <row r="11">
      <c r="A11" s="8">
        <f>'Évaluation des risques'!A11</f>
        <v/>
      </c>
      <c r="B11" s="8">
        <f>IFERROR(VLOOKUP(A11,'Évaluation des risques'!A$4:J$12,2,0),"")</f>
        <v/>
      </c>
      <c r="C11" s="8">
        <f>IFERROR(VLOOKUP(A11,'Évaluation des risques'!A$4:J$12,9,0),"")</f>
        <v/>
      </c>
      <c r="D11" s="9" t="inlineStr">
        <is>
          <t>Installer un bouton d'alerte et former à la gestion de conflit</t>
        </is>
      </c>
      <c r="E11" s="8" t="inlineStr">
        <is>
          <t>Émilie Faure</t>
        </is>
      </c>
      <c r="F11" s="6" t="inlineStr">
        <is>
          <t>01/02/2026</t>
        </is>
      </c>
      <c r="G11" s="6" t="inlineStr">
        <is>
          <t>31/03/2026</t>
        </is>
      </c>
      <c r="H11" s="14" t="n">
        <v>1100</v>
      </c>
      <c r="I11" s="6" t="inlineStr">
        <is>
          <t>À faire</t>
        </is>
      </c>
      <c r="J11" s="13" t="n">
        <v>0</v>
      </c>
      <c r="K11" s="8">
        <f>IF(I11="Terminé","Clôturée",IF(TODAY()&gt;DATEVALUE(G11),"En retard","Dans les délais"))</f>
        <v/>
      </c>
    </row>
    <row r="12">
      <c r="A12" s="4">
        <f>'Évaluation des risques'!A12</f>
        <v/>
      </c>
      <c r="B12" s="4">
        <f>IFERROR(VLOOKUP(A12,'Évaluation des risques'!A$4:J$12,2,0),"")</f>
        <v/>
      </c>
      <c r="C12" s="4">
        <f>IFERROR(VLOOKUP(A12,'Évaluation des risques'!A$4:J$12,9,0),"")</f>
        <v/>
      </c>
      <c r="D12" s="5" t="inlineStr">
        <is>
          <t>Mettre en place un plan de circulation sur chantier</t>
        </is>
      </c>
      <c r="E12" s="4" t="inlineStr">
        <is>
          <t>Lucas Simon</t>
        </is>
      </c>
      <c r="F12" s="6" t="inlineStr">
        <is>
          <t>15/01/2026</t>
        </is>
      </c>
      <c r="G12" s="6" t="inlineStr">
        <is>
          <t>15/03/2026</t>
        </is>
      </c>
      <c r="H12" s="12" t="n">
        <v>1600</v>
      </c>
      <c r="I12" s="6" t="inlineStr">
        <is>
          <t>En cours</t>
        </is>
      </c>
      <c r="J12" s="13" t="n">
        <v>40</v>
      </c>
      <c r="K12" s="4">
        <f>IF(I12="Terminé","Clôturée",IF(TODAY()&gt;DATEVALUE(G12),"En retard","Dans les délais"))</f>
        <v/>
      </c>
    </row>
    <row r="13">
      <c r="A13" s="11" t="n"/>
      <c r="B13" s="11" t="n"/>
      <c r="C13" s="11" t="n"/>
      <c r="D13" s="11" t="inlineStr">
        <is>
          <t>TOTAL / MOYENNE</t>
        </is>
      </c>
      <c r="E13" s="11" t="n"/>
      <c r="F13" s="11" t="n"/>
      <c r="G13" s="11" t="n"/>
      <c r="H13" s="15">
        <f>SUM(H4:H12)</f>
        <v/>
      </c>
      <c r="I13" s="11" t="n"/>
      <c r="J13" s="16">
        <f>AVERAGE(J4:J12)</f>
        <v/>
      </c>
      <c r="K13" s="11" t="n"/>
    </row>
  </sheetData>
  <mergeCells count="1">
    <mergeCell ref="A1:K1"/>
  </mergeCells>
  <conditionalFormatting sqref="K4:K12">
    <cfRule type="expression" priority="1" dxfId="0" stopIfTrue="1">
      <formula>K4="En retard"</formula>
    </cfRule>
    <cfRule type="expression" priority="2" dxfId="3" stopIfTrue="1">
      <formula>K4="Clôturée"</formula>
    </cfRule>
    <cfRule type="expression" priority="3" dxfId="2" stopIfTrue="1">
      <formula>K4="Dans les délais"</formula>
    </cfRule>
  </conditionalFormatting>
  <dataValidations count="1">
    <dataValidation sqref="I4:I12" showErrorMessage="1" showInputMessage="1" allowBlank="0" type="list">
      <formula1>"À faire,En cours,Terminé"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 ht="26" customHeight="1">
      <c r="A1" s="1" t="inlineStr">
        <is>
          <t>TABLEAU DE BORD - SUIVI DU DUERP 2026</t>
        </is>
      </c>
    </row>
    <row r="3">
      <c r="A3" s="17" t="inlineStr">
        <is>
          <t>Indicateur</t>
        </is>
      </c>
      <c r="B3" s="17" t="inlineStr">
        <is>
          <t>Valeur</t>
        </is>
      </c>
    </row>
    <row r="4">
      <c r="A4" s="5" t="inlineStr">
        <is>
          <t>Nombre total de risques identifiés</t>
        </is>
      </c>
      <c r="B4" s="18">
        <f>COUNTA('Évaluation des risques'!A4:A12)</f>
        <v/>
      </c>
    </row>
    <row r="5">
      <c r="A5" s="9" t="inlineStr">
        <is>
          <t>Risques critiques</t>
        </is>
      </c>
      <c r="B5" s="19">
        <f>COUNTIF('Évaluation des risques'!J4:J12,"Critique")</f>
        <v/>
      </c>
    </row>
    <row r="6">
      <c r="A6" s="5" t="inlineStr">
        <is>
          <t>Risques élevés</t>
        </is>
      </c>
      <c r="B6" s="18">
        <f>COUNTIF('Évaluation des risques'!J4:J12,"Élevé")</f>
        <v/>
      </c>
    </row>
    <row r="7">
      <c r="A7" s="9" t="inlineStr">
        <is>
          <t>Risques modérés</t>
        </is>
      </c>
      <c r="B7" s="19">
        <f>COUNTIF('Évaluation des risques'!J4:J12,"Modéré")</f>
        <v/>
      </c>
    </row>
    <row r="8">
      <c r="A8" s="5" t="inlineStr">
        <is>
          <t>Risques faibles</t>
        </is>
      </c>
      <c r="B8" s="18">
        <f>COUNTIF('Évaluation des risques'!J4:J12,"Faible")</f>
        <v/>
      </c>
    </row>
    <row r="9">
      <c r="A9" s="9" t="inlineStr">
        <is>
          <t>Budget total des actions</t>
        </is>
      </c>
      <c r="B9" s="20">
        <f>SUM('Plan d'actions'!H4:H12)</f>
        <v/>
      </c>
    </row>
    <row r="10">
      <c r="A10" s="5" t="inlineStr">
        <is>
          <t>Avancement moyen des actions</t>
        </is>
      </c>
      <c r="B10" s="21">
        <f>AVERAGE('Plan d'actions'!J4:J12)</f>
        <v/>
      </c>
    </row>
    <row r="13">
      <c r="A13" s="22" t="inlineStr">
        <is>
          <t>Niveau de risque</t>
        </is>
      </c>
      <c r="B13" s="22" t="inlineStr">
        <is>
          <t>Nombre</t>
        </is>
      </c>
    </row>
    <row r="14">
      <c r="A14" s="23" t="inlineStr">
        <is>
          <t>Critique</t>
        </is>
      </c>
      <c r="B14" s="24">
        <f>COUNTIF('Évaluation des risques'!J4:J12,"Critique")</f>
        <v/>
      </c>
    </row>
    <row r="15">
      <c r="A15" s="23" t="inlineStr">
        <is>
          <t>Élevé</t>
        </is>
      </c>
      <c r="B15" s="24">
        <f>COUNTIF('Évaluation des risques'!J4:J12,"Élevé")</f>
        <v/>
      </c>
    </row>
    <row r="16">
      <c r="A16" s="23" t="inlineStr">
        <is>
          <t>Modéré</t>
        </is>
      </c>
      <c r="B16" s="24">
        <f>COUNTIF('Évaluation des risques'!J4:J12,"Modéré")</f>
        <v/>
      </c>
    </row>
    <row r="17">
      <c r="A17" s="23" t="inlineStr">
        <is>
          <t>Faible</t>
        </is>
      </c>
      <c r="B17" s="24">
        <f>COUNTIF('Évaluation des risques'!J4:J12,"Faible")</f>
        <v/>
      </c>
    </row>
    <row r="20">
      <c r="A20" s="22" t="inlineStr">
        <is>
          <t>Unité de travail</t>
        </is>
      </c>
      <c r="B20" s="22" t="inlineStr">
        <is>
          <t>Criticité cumulée</t>
        </is>
      </c>
    </row>
    <row r="21">
      <c r="A21" s="23" t="inlineStr">
        <is>
          <t>Accueil</t>
        </is>
      </c>
      <c r="B21" s="24">
        <f>SUMIF('Évaluation des risques'!B4:B12,A21,'Évaluation des risques'!I4:I12)</f>
        <v/>
      </c>
    </row>
    <row r="22">
      <c r="A22" s="23" t="inlineStr">
        <is>
          <t>Atelier production</t>
        </is>
      </c>
      <c r="B22" s="24">
        <f>SUMIF('Évaluation des risques'!B4:B12,A22,'Évaluation des risques'!I4:I12)</f>
        <v/>
      </c>
    </row>
    <row r="23">
      <c r="A23" s="23" t="inlineStr">
        <is>
          <t>Bureau</t>
        </is>
      </c>
      <c r="B23" s="24">
        <f>SUMIF('Évaluation des risques'!B4:B12,A23,'Évaluation des risques'!I4:I12)</f>
        <v/>
      </c>
    </row>
    <row r="24">
      <c r="A24" s="23" t="inlineStr">
        <is>
          <t>Chantier extérieur</t>
        </is>
      </c>
      <c r="B24" s="24">
        <f>SUMIF('Évaluation des risques'!B4:B12,A24,'Évaluation des risques'!I4:I12)</f>
        <v/>
      </c>
    </row>
    <row r="25">
      <c r="A25" s="23" t="inlineStr">
        <is>
          <t>Cuisine</t>
        </is>
      </c>
      <c r="B25" s="24">
        <f>SUMIF('Évaluation des risques'!B4:B12,A25,'Évaluation des risques'!I4:I12)</f>
        <v/>
      </c>
    </row>
    <row r="26">
      <c r="A26" s="23" t="inlineStr">
        <is>
          <t>Entrepôt logistique</t>
        </is>
      </c>
      <c r="B26" s="24">
        <f>SUMIF('Évaluation des risques'!B4:B12,A26,'Évaluation des risques'!I4:I12)</f>
        <v/>
      </c>
    </row>
    <row r="27">
      <c r="A27" s="23" t="inlineStr">
        <is>
          <t>Laboratoire</t>
        </is>
      </c>
      <c r="B27" s="24">
        <f>SUMIF('Évaluation des risques'!B4:B12,A27,'Évaluation des risques'!I4:I12)</f>
        <v/>
      </c>
    </row>
    <row r="28">
      <c r="A28" s="23" t="inlineStr">
        <is>
          <t>Maintenance</t>
        </is>
      </c>
      <c r="B28" s="24">
        <f>SUMIF('Évaluation des risques'!B4:B12,A28,'Évaluation des risques'!I4:I12)</f>
        <v/>
      </c>
    </row>
    <row r="31">
      <c r="A31" s="22" t="inlineStr">
        <is>
          <t>Statut des actions</t>
        </is>
      </c>
      <c r="B31" s="22" t="inlineStr">
        <is>
          <t>Nombre</t>
        </is>
      </c>
    </row>
    <row r="32">
      <c r="A32" s="23" t="inlineStr">
        <is>
          <t>À faire</t>
        </is>
      </c>
      <c r="B32" s="24">
        <f>COUNTIF('Plan d''actions'!I4:I12,"À faire")</f>
        <v/>
      </c>
    </row>
    <row r="33">
      <c r="A33" s="23" t="inlineStr">
        <is>
          <t>En cours</t>
        </is>
      </c>
      <c r="B33" s="24">
        <f>COUNTIF('Plan d''actions'!I4:I12,"En cours")</f>
        <v/>
      </c>
    </row>
    <row r="34">
      <c r="A34" s="23" t="inlineStr">
        <is>
          <t>Terminé</t>
        </is>
      </c>
      <c r="B34" s="24">
        <f>COUNTIF('Plan d''actions'!I4:I12,"Terminé")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MODE D'EMPLOI DU CLASSEUR DUERP</t>
        </is>
      </c>
    </row>
    <row r="3" ht="55" customHeight="1">
      <c r="A3" s="25" t="inlineStr">
        <is>
          <t>Objectif du classeur</t>
        </is>
      </c>
      <c r="B3" s="26" t="inlineStr">
        <is>
          <t>Ce classeur permet de constituer et suivre le Document Unique d'Évaluation des Risques Professionnels (DUERP), obligatoire pour toute entreprise employant au moins un salarié (Code du travail, art. L.4121-3 et R.4121-1).</t>
        </is>
      </c>
    </row>
    <row r="4" ht="55" customHeight="1">
      <c r="A4" s="25" t="inlineStr">
        <is>
          <t>Feuille 'Évaluation des risques'</t>
        </is>
      </c>
      <c r="B4" s="26" t="inlineStr">
        <is>
          <t>Recense pour chaque unité de travail les dangers identifiés, les risques encourus et les personnes exposées. La Gravité, la Fréquence et le Niveau de maîtrise (colonnes F à H, sur fond jaune) sont à saisir sur une échelle de 1 à 4. La Criticité, le Niveau de risque et la Priorité se calculent automatiquement.</t>
        </is>
      </c>
    </row>
    <row r="5" ht="55" customHeight="1">
      <c r="A5" s="25" t="inlineStr">
        <is>
          <t>Échelle de cotation</t>
        </is>
      </c>
      <c r="B5" s="26" t="inlineStr">
        <is>
          <t>Gravité : 1=bénin, 2=faible, 3=grave, 4=très grave. Fréquence : 1=rare, 2=occasionnel, 3=fréquent, 4=permanent. Maîtrise existante : 1=bien maîtrisé, 4=non maîtrisé. Criticité = Gravité x Fréquence x Maîtrise.</t>
        </is>
      </c>
    </row>
    <row r="6" ht="55" customHeight="1">
      <c r="A6" s="25" t="inlineStr">
        <is>
          <t>Niveaux de risque</t>
        </is>
      </c>
      <c r="B6" s="26" t="inlineStr">
        <is>
          <t>Faible (Criticité &lt; 8) : vert - Modéré (8 à 17) : jaune - Élevé (18 à 35) : orange - Critique (&gt;= 36) : rouge. Les couleurs s'appliquent automatiquement grâce à la mise en forme conditionnelle.</t>
        </is>
      </c>
    </row>
    <row r="7" ht="55" customHeight="1">
      <c r="A7" s="25" t="inlineStr">
        <is>
          <t>Feuille 'Plan d'actions'</t>
        </is>
      </c>
      <c r="B7" s="26" t="inlineStr">
        <is>
          <t>Pour chaque risque identifié, définissez une action corrective, un responsable, des dates et un budget. Le Statut (À faire / En cours / Terminé) se choisit dans la liste déroulante de la colonne I. La colonne État signale automatiquement les actions en retard.</t>
        </is>
      </c>
    </row>
    <row r="8" ht="55" customHeight="1">
      <c r="A8" s="25" t="inlineStr">
        <is>
          <t>Feuille 'Tableau de bord'</t>
        </is>
      </c>
      <c r="B8" s="26" t="inlineStr">
        <is>
          <t>Synthèse visuelle : indicateurs clés, répartition des risques par niveau (camembert), criticité cumulée par unité de travail et suivi du statut des actions correctives (histogrammes).</t>
        </is>
      </c>
    </row>
    <row r="9" ht="55" customHeight="1">
      <c r="A9" s="25" t="inlineStr">
        <is>
          <t>Mise à jour</t>
        </is>
      </c>
      <c r="B9" s="26" t="inlineStr">
        <is>
          <t>Le DUERP doit être mis à jour au moins une fois par an, ainsi qu'à chaque décision d'aménagement modifiant les conditions de santé/sécurité et lors de tout accident du travail ou maladie professionnelle.</t>
        </is>
      </c>
    </row>
    <row r="10" ht="55" customHeight="1">
      <c r="A10" s="25" t="inlineStr">
        <is>
          <t>Bonnes pratiques</t>
        </is>
      </c>
      <c r="B10" s="26" t="inlineStr">
        <is>
          <t>Associez les salariés et les représentants du personnel à l'évaluation. Conservez les versions successives du document (obligation légale de conservation). Priorisez les actions selon la criticité et les ressources disponibles.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2026-07-14T12:02:09Z</dcterms:created>
  <dcterms:modified xmlns:dcterms="http://purl.org/dc/terms/" xmlns:xsi="http://www.w3.org/2001/XMLSchema-instance" xsi:type="dcterms:W3CDTF">2026-07-14T12:02:09Z</dcterms:modified>
</cp:coreProperties>
</file>