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Referentiel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'Devis'!$A$14:$M$114</definedName>
    <definedName name="_xlnm._FilterDatabase" localSheetId="1" hidden="1">'Referentiel'!$A$4:$F$104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0 &quot;jours&quot;"/>
    <numFmt numFmtId="167" formatCode="#,##0.00&quot; €&quot;"/>
    <numFmt numFmtId="168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1F2937"/>
      <sz val="10"/>
    </font>
    <font>
      <name val="Aptos"/>
      <color rgb="001F2937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12946A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9731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right" vertical="center"/>
    </xf>
    <xf numFmtId="168" fontId="2" fillId="7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/>
    </xf>
    <xf numFmtId="167" fontId="2" fillId="2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right" vertical="center"/>
    </xf>
    <xf numFmtId="168" fontId="2" fillId="6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right" vertical="center"/>
    </xf>
    <xf numFmtId="49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Montants HT par 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'Devis'!H14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'Devis'!$B$15:$B$114</f>
            </numRef>
          </cat>
          <val>
            <numRef>
              <f>'Devis'!$H$15:$H$114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total HT par catégorie</a:t>
            </a:r>
          </a:p>
        </rich>
      </tx>
    </title>
    <plotArea>
      <pieChart>
        <varyColors val="1"/>
        <ser>
          <idx val="0"/>
          <order val="0"/>
          <tx>
            <strRef>
              <f>'Synthèse'!P3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'Synthèse'!$O$4:$O$12</f>
            </numRef>
          </cat>
          <val>
            <numRef>
              <f>'Synthèse'!$P$4:$P$12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Comparaison HT, TVA et TTC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'Synthèse'!$D$8:$D$10</f>
            </numRef>
          </cat>
          <val>
            <numRef>
              <f>'Synthèse'!$E$8:$E$10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13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30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9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36" customWidth="1" min="3" max="3"/>
    <col width="13" customWidth="1" min="4" max="4"/>
    <col width="11" customWidth="1" min="5" max="5"/>
    <col width="18" customWidth="1" min="6" max="6"/>
    <col width="12" customWidth="1" min="7" max="7"/>
    <col width="17" customWidth="1" min="8" max="8"/>
    <col width="17" customWidth="1" min="9" max="9"/>
    <col width="17" customWidth="1" min="10" max="10"/>
    <col width="17" customWidth="1" min="11" max="11"/>
    <col width="30" customWidth="1" min="12" max="12"/>
    <col width="22" customWidth="1" min="13" max="13"/>
  </cols>
  <sheetData>
    <row r="1" ht="30" customHeight="1">
      <c r="A1" s="1" t="inlineStr">
        <is>
          <t>DEVIS DE CONSTRUCTION DE MAISON</t>
        </is>
      </c>
    </row>
    <row r="3">
      <c r="A3" s="2" t="inlineStr">
        <is>
          <t>Raison sociale</t>
        </is>
      </c>
      <c r="B3" s="3" t="inlineStr">
        <is>
          <t>Bâtir &amp; Rénover SASU</t>
        </is>
      </c>
      <c r="E3" s="2" t="inlineStr">
        <is>
          <t>Client</t>
        </is>
      </c>
      <c r="F3" s="4" t="inlineStr">
        <is>
          <t>Camille Martin</t>
        </is>
      </c>
      <c r="I3" s="2" t="inlineStr">
        <is>
          <t>Date du devis</t>
        </is>
      </c>
      <c r="J3" s="5" t="n">
        <v>46273</v>
      </c>
    </row>
    <row r="4">
      <c r="A4" s="2" t="inlineStr">
        <is>
          <t>SIRET</t>
        </is>
      </c>
      <c r="B4" s="3" t="inlineStr">
        <is>
          <t>81234567890123</t>
        </is>
      </c>
      <c r="E4" s="2" t="inlineStr">
        <is>
          <t>Adresse du chantier</t>
        </is>
      </c>
      <c r="F4" s="4" t="inlineStr">
        <is>
          <t>12 avenue Jean-Jaurès, 69100 Villeurbanne</t>
        </is>
      </c>
      <c r="I4" s="2" t="inlineStr">
        <is>
          <t>Validité</t>
        </is>
      </c>
      <c r="J4" s="6" t="n">
        <v>30</v>
      </c>
    </row>
    <row r="5">
      <c r="A5" s="2" t="inlineStr">
        <is>
          <t>Adresse</t>
        </is>
      </c>
      <c r="B5" s="3" t="inlineStr">
        <is>
          <t>18 rue des Tilleuls, 69003 Lyon</t>
        </is>
      </c>
      <c r="I5" s="2" t="inlineStr">
        <is>
          <t>N° de devis</t>
        </is>
      </c>
      <c r="J5" s="4" t="inlineStr">
        <is>
          <t>DEV-2026-014</t>
        </is>
      </c>
    </row>
    <row r="6">
      <c r="I6" s="2" t="inlineStr">
        <is>
          <t>Statut</t>
        </is>
      </c>
      <c r="J6" s="4" t="inlineStr">
        <is>
          <t>Brouillon</t>
        </is>
      </c>
    </row>
    <row r="8">
      <c r="A8" s="7" t="inlineStr">
        <is>
          <t>Les cellules jaunes sont destinées à la saisie ou à la mise à jour du devis.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9" t="n"/>
    </row>
    <row r="14">
      <c r="A14" s="10" t="inlineStr">
        <is>
          <t>N°</t>
        </is>
      </c>
      <c r="B14" s="10" t="inlineStr">
        <is>
          <t>Lot</t>
        </is>
      </c>
      <c r="C14" s="10" t="inlineStr">
        <is>
          <t>Désignation</t>
        </is>
      </c>
      <c r="D14" s="10" t="inlineStr">
        <is>
          <t>Unité</t>
        </is>
      </c>
      <c r="E14" s="10" t="inlineStr">
        <is>
          <t>Quantité</t>
        </is>
      </c>
      <c r="F14" s="10" t="inlineStr">
        <is>
          <t>Prix unitaire HT (€)</t>
        </is>
      </c>
      <c r="G14" s="10" t="inlineStr">
        <is>
          <t>Taux TVA</t>
        </is>
      </c>
      <c r="H14" s="10" t="inlineStr">
        <is>
          <t>Montant HT (€)</t>
        </is>
      </c>
      <c r="I14" s="10" t="inlineStr">
        <is>
          <t>Montant TVA (€)</t>
        </is>
      </c>
      <c r="J14" s="10" t="inlineStr">
        <is>
          <t>Montant TTC (€)</t>
        </is>
      </c>
      <c r="K14" s="10" t="inlineStr">
        <is>
          <t>Marge estimée (%)</t>
        </is>
      </c>
      <c r="L14" s="10" t="inlineStr">
        <is>
          <t>Observation</t>
        </is>
      </c>
      <c r="M14" s="10" t="inlineStr">
        <is>
          <t>Alerte</t>
        </is>
      </c>
    </row>
    <row r="15" ht="28" customHeight="1">
      <c r="A15" s="11">
        <f>IF($B15="","",COUNTIF($B$15:$B15,"&lt;&gt;"))</f>
        <v/>
      </c>
      <c r="B15" s="4" t="inlineStr">
        <is>
          <t>Terrassement</t>
        </is>
      </c>
      <c r="C15" s="4" t="inlineStr">
        <is>
          <t>Terrassement et préparation du terrain</t>
        </is>
      </c>
      <c r="D15" s="12" t="inlineStr">
        <is>
          <t>forfait</t>
        </is>
      </c>
      <c r="E15" s="13" t="n">
        <v>1</v>
      </c>
      <c r="F15" s="14" t="n">
        <v>8500</v>
      </c>
      <c r="G15" s="15">
        <f>IF($B15="","",IFERROR(VLOOKUP($B15,'Referentiel'!$A$5:$C$104,3,FALSE),20%))</f>
        <v/>
      </c>
      <c r="H15" s="16">
        <f>IF(COUNTA($B15:$F15)=0,"",IFERROR($E15*$F15,0))</f>
        <v/>
      </c>
      <c r="I15" s="16">
        <f>IF($H15="","",IFERROR($H15*$G15,0))</f>
        <v/>
      </c>
      <c r="J15" s="16">
        <f>IF($H15="","",IFERROR($H15+$I15,0))</f>
        <v/>
      </c>
      <c r="K15" s="17" t="n">
        <v>0.22</v>
      </c>
      <c r="L15" s="4" t="inlineStr">
        <is>
          <t>Accès chantier à confirmer</t>
        </is>
      </c>
      <c r="M15" s="18">
        <f>IF(COUNTA($B15:$F15)=0,"",IF($E15&lt;=0,"Quantité à vérifier","OK"))</f>
        <v/>
      </c>
    </row>
    <row r="16" ht="28" customHeight="1">
      <c r="A16" s="19">
        <f>IF($B16="","",COUNTIF($B$15:$B16,"&lt;&gt;"))</f>
        <v/>
      </c>
      <c r="B16" s="4" t="inlineStr">
        <is>
          <t>Fondations</t>
        </is>
      </c>
      <c r="C16" s="4" t="inlineStr">
        <is>
          <t>Fondations en béton armé</t>
        </is>
      </c>
      <c r="D16" s="12" t="inlineStr">
        <is>
          <t>m²</t>
        </is>
      </c>
      <c r="E16" s="13" t="n">
        <v>120</v>
      </c>
      <c r="F16" s="14" t="n">
        <v>145</v>
      </c>
      <c r="G16" s="20">
        <f>IF($B16="","",IFERROR(VLOOKUP($B16,'Referentiel'!$A$5:$C$104,3,FALSE),20%))</f>
        <v/>
      </c>
      <c r="H16" s="21">
        <f>IF(COUNTA($B16:$F16)=0,"",IFERROR($E16*$F16,0))</f>
        <v/>
      </c>
      <c r="I16" s="21">
        <f>IF($H16="","",IFERROR($H16*$G16,0))</f>
        <v/>
      </c>
      <c r="J16" s="21">
        <f>IF($H16="","",IFERROR($H16+$I16,0))</f>
        <v/>
      </c>
      <c r="K16" s="17" t="n">
        <v>0.18</v>
      </c>
      <c r="L16" s="4" t="inlineStr">
        <is>
          <t>Étude de sol incluse</t>
        </is>
      </c>
      <c r="M16" s="3">
        <f>IF(COUNTA($B16:$F16)=0,"",IF($E16&lt;=0,"Quantité à vérifier","OK"))</f>
        <v/>
      </c>
    </row>
    <row r="17" ht="28" customHeight="1">
      <c r="A17" s="11">
        <f>IF($B17="","",COUNTIF($B$15:$B17,"&lt;&gt;"))</f>
        <v/>
      </c>
      <c r="B17" s="4" t="inlineStr">
        <is>
          <t>Maçonnerie</t>
        </is>
      </c>
      <c r="C17" s="4" t="inlineStr">
        <is>
          <t>Élévation des murs porteurs</t>
        </is>
      </c>
      <c r="D17" s="12" t="inlineStr">
        <is>
          <t>m²</t>
        </is>
      </c>
      <c r="E17" s="13" t="n">
        <v>180</v>
      </c>
      <c r="F17" s="14" t="n">
        <v>98</v>
      </c>
      <c r="G17" s="15">
        <f>IF($B17="","",IFERROR(VLOOKUP($B17,'Referentiel'!$A$5:$C$104,3,FALSE),20%))</f>
        <v/>
      </c>
      <c r="H17" s="16">
        <f>IF(COUNTA($B17:$F17)=0,"",IFERROR($E17*$F17,0))</f>
        <v/>
      </c>
      <c r="I17" s="16">
        <f>IF($H17="","",IFERROR($H17*$G17,0))</f>
        <v/>
      </c>
      <c r="J17" s="16">
        <f>IF($H17="","",IFERROR($H17+$I17,0))</f>
        <v/>
      </c>
      <c r="K17" s="17" t="n">
        <v>0.2</v>
      </c>
      <c r="L17" s="4" t="inlineStr">
        <is>
          <t>Briques isolantes</t>
        </is>
      </c>
      <c r="M17" s="18">
        <f>IF(COUNTA($B17:$F17)=0,"",IF($E17&lt;=0,"Quantité à vérifier","OK"))</f>
        <v/>
      </c>
    </row>
    <row r="18" ht="28" customHeight="1">
      <c r="A18" s="19">
        <f>IF($B18="","",COUNTIF($B$15:$B18,"&lt;&gt;"))</f>
        <v/>
      </c>
      <c r="B18" s="4" t="inlineStr">
        <is>
          <t>Charpente</t>
        </is>
      </c>
      <c r="C18" s="4" t="inlineStr">
        <is>
          <t>Charpente traditionnelle</t>
        </is>
      </c>
      <c r="D18" s="12" t="inlineStr">
        <is>
          <t>forfait</t>
        </is>
      </c>
      <c r="E18" s="13" t="n">
        <v>1</v>
      </c>
      <c r="F18" s="14" t="n">
        <v>14800</v>
      </c>
      <c r="G18" s="20">
        <f>IF($B18="","",IFERROR(VLOOKUP($B18,'Referentiel'!$A$5:$C$104,3,FALSE),20%))</f>
        <v/>
      </c>
      <c r="H18" s="21">
        <f>IF(COUNTA($B18:$F18)=0,"",IFERROR($E18*$F18,0))</f>
        <v/>
      </c>
      <c r="I18" s="21">
        <f>IF($H18="","",IFERROR($H18*$G18,0))</f>
        <v/>
      </c>
      <c r="J18" s="21">
        <f>IF($H18="","",IFERROR($H18+$I18,0))</f>
        <v/>
      </c>
      <c r="K18" s="17" t="n">
        <v>0.19</v>
      </c>
      <c r="L18" s="4" t="inlineStr">
        <is>
          <t>Bois traité classe 2</t>
        </is>
      </c>
      <c r="M18" s="3">
        <f>IF(COUNTA($B18:$F18)=0,"",IF($E18&lt;=0,"Quantité à vérifier","OK"))</f>
        <v/>
      </c>
    </row>
    <row r="19" ht="28" customHeight="1">
      <c r="A19" s="11">
        <f>IF($B19="","",COUNTIF($B$15:$B19,"&lt;&gt;"))</f>
        <v/>
      </c>
      <c r="B19" s="4" t="inlineStr">
        <is>
          <t>Couverture</t>
        </is>
      </c>
      <c r="C19" s="4" t="inlineStr">
        <is>
          <t>Couverture tuiles terre cuite</t>
        </is>
      </c>
      <c r="D19" s="12" t="inlineStr">
        <is>
          <t>m²</t>
        </is>
      </c>
      <c r="E19" s="13" t="n">
        <v>145</v>
      </c>
      <c r="F19" s="14" t="n">
        <v>72</v>
      </c>
      <c r="G19" s="15">
        <f>IF($B19="","",IFERROR(VLOOKUP($B19,'Referentiel'!$A$5:$C$104,3,FALSE),20%))</f>
        <v/>
      </c>
      <c r="H19" s="16">
        <f>IF(COUNTA($B19:$F19)=0,"",IFERROR($E19*$F19,0))</f>
        <v/>
      </c>
      <c r="I19" s="16">
        <f>IF($H19="","",IFERROR($H19*$G19,0))</f>
        <v/>
      </c>
      <c r="J19" s="16">
        <f>IF($H19="","",IFERROR($H19+$I19,0))</f>
        <v/>
      </c>
      <c r="K19" s="17" t="n">
        <v>0.17</v>
      </c>
      <c r="L19" s="4" t="inlineStr">
        <is>
          <t>Coloris à valider</t>
        </is>
      </c>
      <c r="M19" s="18">
        <f>IF(COUNTA($B19:$F19)=0,"",IF($E19&lt;=0,"Quantité à vérifier","OK"))</f>
        <v/>
      </c>
    </row>
    <row r="20" ht="28" customHeight="1">
      <c r="A20" s="19">
        <f>IF($B20="","",COUNTIF($B$15:$B20,"&lt;&gt;"))</f>
        <v/>
      </c>
      <c r="B20" s="4" t="inlineStr">
        <is>
          <t>Menuiseries</t>
        </is>
      </c>
      <c r="C20" s="4" t="inlineStr">
        <is>
          <t>Menuiseries extérieures aluminium</t>
        </is>
      </c>
      <c r="D20" s="12" t="inlineStr">
        <is>
          <t>unité</t>
        </is>
      </c>
      <c r="E20" s="13" t="n">
        <v>12</v>
      </c>
      <c r="F20" s="14" t="n">
        <v>1250</v>
      </c>
      <c r="G20" s="20">
        <f>IF($B20="","",IFERROR(VLOOKUP($B20,'Referentiel'!$A$5:$C$104,3,FALSE),20%))</f>
        <v/>
      </c>
      <c r="H20" s="21">
        <f>IF(COUNTA($B20:$F20)=0,"",IFERROR($E20*$F20,0))</f>
        <v/>
      </c>
      <c r="I20" s="21">
        <f>IF($H20="","",IFERROR($H20*$G20,0))</f>
        <v/>
      </c>
      <c r="J20" s="21">
        <f>IF($H20="","",IFERROR($H20+$I20,0))</f>
        <v/>
      </c>
      <c r="K20" s="17" t="n">
        <v>0.21</v>
      </c>
      <c r="L20" s="4" t="inlineStr">
        <is>
          <t>Vitrage performant</t>
        </is>
      </c>
      <c r="M20" s="3">
        <f>IF(COUNTA($B20:$F20)=0,"",IF($E20&lt;=0,"Quantité à vérifier","OK"))</f>
        <v/>
      </c>
    </row>
    <row r="21" ht="28" customHeight="1">
      <c r="A21" s="11">
        <f>IF($B21="","",COUNTIF($B$15:$B21,"&lt;&gt;"))</f>
        <v/>
      </c>
      <c r="B21" s="4" t="inlineStr">
        <is>
          <t>Électricité</t>
        </is>
      </c>
      <c r="C21" s="4" t="inlineStr">
        <is>
          <t>Installation électrique complète</t>
        </is>
      </c>
      <c r="D21" s="12" t="inlineStr">
        <is>
          <t>forfait</t>
        </is>
      </c>
      <c r="E21" s="13" t="n">
        <v>1</v>
      </c>
      <c r="F21" s="14" t="n">
        <v>11600</v>
      </c>
      <c r="G21" s="15">
        <f>IF($B21="","",IFERROR(VLOOKUP($B21,'Referentiel'!$A$5:$C$104,3,FALSE),20%))</f>
        <v/>
      </c>
      <c r="H21" s="16">
        <f>IF(COUNTA($B21:$F21)=0,"",IFERROR($E21*$F21,0))</f>
        <v/>
      </c>
      <c r="I21" s="16">
        <f>IF($H21="","",IFERROR($H21*$G21,0))</f>
        <v/>
      </c>
      <c r="J21" s="16">
        <f>IF($H21="","",IFERROR($H21+$I21,0))</f>
        <v/>
      </c>
      <c r="K21" s="17" t="n">
        <v>0.18</v>
      </c>
      <c r="L21" s="4" t="inlineStr">
        <is>
          <t>Conforme à la norme applicable</t>
        </is>
      </c>
      <c r="M21" s="18">
        <f>IF(COUNTA($B21:$F21)=0,"",IF($E21&lt;=0,"Quantité à vérifier","OK"))</f>
        <v/>
      </c>
    </row>
    <row r="22" ht="28" customHeight="1">
      <c r="A22" s="19">
        <f>IF($B22="","",COUNTIF($B$15:$B22,"&lt;&gt;"))</f>
        <v/>
      </c>
      <c r="B22" s="4" t="inlineStr">
        <is>
          <t>Plomberie</t>
        </is>
      </c>
      <c r="C22" s="4" t="inlineStr">
        <is>
          <t>Plomberie et chauffage</t>
        </is>
      </c>
      <c r="D22" s="12" t="inlineStr">
        <is>
          <t>forfait</t>
        </is>
      </c>
      <c r="E22" s="13" t="n">
        <v>1</v>
      </c>
      <c r="F22" s="14" t="n">
        <v>18900</v>
      </c>
      <c r="G22" s="20">
        <f>IF($B22="","",IFERROR(VLOOKUP($B22,'Referentiel'!$A$5:$C$104,3,FALSE),20%))</f>
        <v/>
      </c>
      <c r="H22" s="21">
        <f>IF(COUNTA($B22:$F22)=0,"",IFERROR($E22*$F22,0))</f>
        <v/>
      </c>
      <c r="I22" s="21">
        <f>IF($H22="","",IFERROR($H22*$G22,0))</f>
        <v/>
      </c>
      <c r="J22" s="21">
        <f>IF($H22="","",IFERROR($H22+$I22,0))</f>
        <v/>
      </c>
      <c r="K22" s="17" t="n">
        <v>0.16</v>
      </c>
      <c r="L22" s="4" t="inlineStr">
        <is>
          <t>Équipement à sélectionner</t>
        </is>
      </c>
      <c r="M22" s="3">
        <f>IF(COUNTA($B22:$F22)=0,"",IF($E22&lt;=0,"Quantité à vérifier","OK"))</f>
        <v/>
      </c>
    </row>
    <row r="23" ht="28" customHeight="1">
      <c r="A23" s="11">
        <f>IF($B23="","",COUNTIF($B$15:$B23,"&lt;&gt;"))</f>
        <v/>
      </c>
      <c r="B23" s="4" t="inlineStr">
        <is>
          <t>Peinture</t>
        </is>
      </c>
      <c r="C23" s="4" t="inlineStr">
        <is>
          <t>Peinture intérieure finition soignée</t>
        </is>
      </c>
      <c r="D23" s="12" t="inlineStr">
        <is>
          <t>m²</t>
        </is>
      </c>
      <c r="E23" s="13" t="n">
        <v>420</v>
      </c>
      <c r="F23" s="14" t="n">
        <v>28</v>
      </c>
      <c r="G23" s="15">
        <f>IF($B23="","",IFERROR(VLOOKUP($B23,'Referentiel'!$A$5:$C$104,3,FALSE),20%))</f>
        <v/>
      </c>
      <c r="H23" s="16">
        <f>IF(COUNTA($B23:$F23)=0,"",IFERROR($E23*$F23,0))</f>
        <v/>
      </c>
      <c r="I23" s="16">
        <f>IF($H23="","",IFERROR($H23*$G23,0))</f>
        <v/>
      </c>
      <c r="J23" s="16">
        <f>IF($H23="","",IFERROR($H23+$I23,0))</f>
        <v/>
      </c>
      <c r="K23" s="17" t="n">
        <v>0.23</v>
      </c>
      <c r="L23" s="4" t="inlineStr">
        <is>
          <t>Deux couches comprises</t>
        </is>
      </c>
      <c r="M23" s="18">
        <f>IF(COUNTA($B23:$F23)=0,"",IF($E23&lt;=0,"Quantité à vérifier","OK"))</f>
        <v/>
      </c>
    </row>
    <row r="24" ht="28" customHeight="1">
      <c r="A24" s="19">
        <f>IF($B24="","",COUNTIF($B$15:$B24,"&lt;&gt;"))</f>
        <v/>
      </c>
      <c r="B24" s="4" t="n"/>
      <c r="C24" s="4" t="n"/>
      <c r="D24" s="12" t="n"/>
      <c r="E24" s="13" t="n"/>
      <c r="F24" s="14" t="n"/>
      <c r="G24" s="20">
        <f>IF($B24="","",IFERROR(VLOOKUP($B24,'Referentiel'!$A$5:$C$104,3,FALSE),20%))</f>
        <v/>
      </c>
      <c r="H24" s="21">
        <f>IF(COUNTA($B24:$F24)=0,"",IFERROR($E24*$F24,0))</f>
        <v/>
      </c>
      <c r="I24" s="21">
        <f>IF($H24="","",IFERROR($H24*$G24,0))</f>
        <v/>
      </c>
      <c r="J24" s="21">
        <f>IF($H24="","",IFERROR($H24+$I24,0))</f>
        <v/>
      </c>
      <c r="K24" s="17" t="n"/>
      <c r="L24" s="4" t="n"/>
      <c r="M24" s="3">
        <f>IF(COUNTA($B24:$F24)=0,"",IF($E24&lt;=0,"Quantité à vérifier","OK"))</f>
        <v/>
      </c>
    </row>
    <row r="25" ht="28" customHeight="1">
      <c r="A25" s="11">
        <f>IF($B25="","",COUNTIF($B$15:$B25,"&lt;&gt;"))</f>
        <v/>
      </c>
      <c r="B25" s="4" t="n"/>
      <c r="C25" s="4" t="n"/>
      <c r="D25" s="12" t="n"/>
      <c r="E25" s="13" t="n"/>
      <c r="F25" s="14" t="n"/>
      <c r="G25" s="15">
        <f>IF($B25="","",IFERROR(VLOOKUP($B25,'Referentiel'!$A$5:$C$104,3,FALSE),20%))</f>
        <v/>
      </c>
      <c r="H25" s="16">
        <f>IF(COUNTA($B25:$F25)=0,"",IFERROR($E25*$F25,0))</f>
        <v/>
      </c>
      <c r="I25" s="16">
        <f>IF($H25="","",IFERROR($H25*$G25,0))</f>
        <v/>
      </c>
      <c r="J25" s="16">
        <f>IF($H25="","",IFERROR($H25+$I25,0))</f>
        <v/>
      </c>
      <c r="K25" s="17" t="n"/>
      <c r="L25" s="4" t="n"/>
      <c r="M25" s="18">
        <f>IF(COUNTA($B25:$F25)=0,"",IF($E25&lt;=0,"Quantité à vérifier","OK"))</f>
        <v/>
      </c>
    </row>
    <row r="26" ht="28" customHeight="1">
      <c r="A26" s="19">
        <f>IF($B26="","",COUNTIF($B$15:$B26,"&lt;&gt;"))</f>
        <v/>
      </c>
      <c r="B26" s="4" t="n"/>
      <c r="C26" s="4" t="n"/>
      <c r="D26" s="12" t="n"/>
      <c r="E26" s="13" t="n"/>
      <c r="F26" s="14" t="n"/>
      <c r="G26" s="20">
        <f>IF($B26="","",IFERROR(VLOOKUP($B26,'Referentiel'!$A$5:$C$104,3,FALSE),20%))</f>
        <v/>
      </c>
      <c r="H26" s="21">
        <f>IF(COUNTA($B26:$F26)=0,"",IFERROR($E26*$F26,0))</f>
        <v/>
      </c>
      <c r="I26" s="21">
        <f>IF($H26="","",IFERROR($H26*$G26,0))</f>
        <v/>
      </c>
      <c r="J26" s="21">
        <f>IF($H26="","",IFERROR($H26+$I26,0))</f>
        <v/>
      </c>
      <c r="K26" s="17" t="n"/>
      <c r="L26" s="4" t="n"/>
      <c r="M26" s="3">
        <f>IF(COUNTA($B26:$F26)=0,"",IF($E26&lt;=0,"Quantité à vérifier","OK"))</f>
        <v/>
      </c>
    </row>
    <row r="27" ht="28" customHeight="1">
      <c r="A27" s="11">
        <f>IF($B27="","",COUNTIF($B$15:$B27,"&lt;&gt;"))</f>
        <v/>
      </c>
      <c r="B27" s="4" t="n"/>
      <c r="C27" s="4" t="n"/>
      <c r="D27" s="12" t="n"/>
      <c r="E27" s="13" t="n"/>
      <c r="F27" s="14" t="n"/>
      <c r="G27" s="15">
        <f>IF($B27="","",IFERROR(VLOOKUP($B27,'Referentiel'!$A$5:$C$104,3,FALSE),20%))</f>
        <v/>
      </c>
      <c r="H27" s="16">
        <f>IF(COUNTA($B27:$F27)=0,"",IFERROR($E27*$F27,0))</f>
        <v/>
      </c>
      <c r="I27" s="16">
        <f>IF($H27="","",IFERROR($H27*$G27,0))</f>
        <v/>
      </c>
      <c r="J27" s="16">
        <f>IF($H27="","",IFERROR($H27+$I27,0))</f>
        <v/>
      </c>
      <c r="K27" s="17" t="n"/>
      <c r="L27" s="4" t="n"/>
      <c r="M27" s="18">
        <f>IF(COUNTA($B27:$F27)=0,"",IF($E27&lt;=0,"Quantité à vérifier","OK"))</f>
        <v/>
      </c>
    </row>
    <row r="28" ht="28" customHeight="1">
      <c r="A28" s="19">
        <f>IF($B28="","",COUNTIF($B$15:$B28,"&lt;&gt;"))</f>
        <v/>
      </c>
      <c r="B28" s="4" t="n"/>
      <c r="C28" s="4" t="n"/>
      <c r="D28" s="12" t="n"/>
      <c r="E28" s="13" t="n"/>
      <c r="F28" s="14" t="n"/>
      <c r="G28" s="20">
        <f>IF($B28="","",IFERROR(VLOOKUP($B28,'Referentiel'!$A$5:$C$104,3,FALSE),20%))</f>
        <v/>
      </c>
      <c r="H28" s="21">
        <f>IF(COUNTA($B28:$F28)=0,"",IFERROR($E28*$F28,0))</f>
        <v/>
      </c>
      <c r="I28" s="21">
        <f>IF($H28="","",IFERROR($H28*$G28,0))</f>
        <v/>
      </c>
      <c r="J28" s="21">
        <f>IF($H28="","",IFERROR($H28+$I28,0))</f>
        <v/>
      </c>
      <c r="K28" s="17" t="n"/>
      <c r="L28" s="4" t="n"/>
      <c r="M28" s="3">
        <f>IF(COUNTA($B28:$F28)=0,"",IF($E28&lt;=0,"Quantité à vérifier","OK"))</f>
        <v/>
      </c>
    </row>
    <row r="29" ht="28" customHeight="1">
      <c r="A29" s="11">
        <f>IF($B29="","",COUNTIF($B$15:$B29,"&lt;&gt;"))</f>
        <v/>
      </c>
      <c r="B29" s="4" t="n"/>
      <c r="C29" s="4" t="n"/>
      <c r="D29" s="12" t="n"/>
      <c r="E29" s="13" t="n"/>
      <c r="F29" s="14" t="n"/>
      <c r="G29" s="15">
        <f>IF($B29="","",IFERROR(VLOOKUP($B29,'Referentiel'!$A$5:$C$104,3,FALSE),20%))</f>
        <v/>
      </c>
      <c r="H29" s="16">
        <f>IF(COUNTA($B29:$F29)=0,"",IFERROR($E29*$F29,0))</f>
        <v/>
      </c>
      <c r="I29" s="16">
        <f>IF($H29="","",IFERROR($H29*$G29,0))</f>
        <v/>
      </c>
      <c r="J29" s="16">
        <f>IF($H29="","",IFERROR($H29+$I29,0))</f>
        <v/>
      </c>
      <c r="K29" s="17" t="n"/>
      <c r="L29" s="4" t="n"/>
      <c r="M29" s="18">
        <f>IF(COUNTA($B29:$F29)=0,"",IF($E29&lt;=0,"Quantité à vérifier","OK"))</f>
        <v/>
      </c>
    </row>
    <row r="30" ht="28" customHeight="1">
      <c r="A30" s="19">
        <f>IF($B30="","",COUNTIF($B$15:$B30,"&lt;&gt;"))</f>
        <v/>
      </c>
      <c r="B30" s="4" t="n"/>
      <c r="C30" s="4" t="n"/>
      <c r="D30" s="12" t="n"/>
      <c r="E30" s="13" t="n"/>
      <c r="F30" s="14" t="n"/>
      <c r="G30" s="20">
        <f>IF($B30="","",IFERROR(VLOOKUP($B30,'Referentiel'!$A$5:$C$104,3,FALSE),20%))</f>
        <v/>
      </c>
      <c r="H30" s="21">
        <f>IF(COUNTA($B30:$F30)=0,"",IFERROR($E30*$F30,0))</f>
        <v/>
      </c>
      <c r="I30" s="21">
        <f>IF($H30="","",IFERROR($H30*$G30,0))</f>
        <v/>
      </c>
      <c r="J30" s="21">
        <f>IF($H30="","",IFERROR($H30+$I30,0))</f>
        <v/>
      </c>
      <c r="K30" s="17" t="n"/>
      <c r="L30" s="4" t="n"/>
      <c r="M30" s="3">
        <f>IF(COUNTA($B30:$F30)=0,"",IF($E30&lt;=0,"Quantité à vérifier","OK"))</f>
        <v/>
      </c>
    </row>
    <row r="31" ht="28" customHeight="1">
      <c r="A31" s="11">
        <f>IF($B31="","",COUNTIF($B$15:$B31,"&lt;&gt;"))</f>
        <v/>
      </c>
      <c r="B31" s="4" t="n"/>
      <c r="C31" s="4" t="n"/>
      <c r="D31" s="12" t="n"/>
      <c r="E31" s="13" t="n"/>
      <c r="F31" s="14" t="n"/>
      <c r="G31" s="15">
        <f>IF($B31="","",IFERROR(VLOOKUP($B31,'Referentiel'!$A$5:$C$104,3,FALSE),20%))</f>
        <v/>
      </c>
      <c r="H31" s="16">
        <f>IF(COUNTA($B31:$F31)=0,"",IFERROR($E31*$F31,0))</f>
        <v/>
      </c>
      <c r="I31" s="16">
        <f>IF($H31="","",IFERROR($H31*$G31,0))</f>
        <v/>
      </c>
      <c r="J31" s="16">
        <f>IF($H31="","",IFERROR($H31+$I31,0))</f>
        <v/>
      </c>
      <c r="K31" s="17" t="n"/>
      <c r="L31" s="4" t="n"/>
      <c r="M31" s="18">
        <f>IF(COUNTA($B31:$F31)=0,"",IF($E31&lt;=0,"Quantité à vérifier","OK"))</f>
        <v/>
      </c>
    </row>
    <row r="32" ht="28" customHeight="1">
      <c r="A32" s="19">
        <f>IF($B32="","",COUNTIF($B$15:$B32,"&lt;&gt;"))</f>
        <v/>
      </c>
      <c r="B32" s="4" t="n"/>
      <c r="C32" s="4" t="n"/>
      <c r="D32" s="12" t="n"/>
      <c r="E32" s="13" t="n"/>
      <c r="F32" s="14" t="n"/>
      <c r="G32" s="20">
        <f>IF($B32="","",IFERROR(VLOOKUP($B32,'Referentiel'!$A$5:$C$104,3,FALSE),20%))</f>
        <v/>
      </c>
      <c r="H32" s="21">
        <f>IF(COUNTA($B32:$F32)=0,"",IFERROR($E32*$F32,0))</f>
        <v/>
      </c>
      <c r="I32" s="21">
        <f>IF($H32="","",IFERROR($H32*$G32,0))</f>
        <v/>
      </c>
      <c r="J32" s="21">
        <f>IF($H32="","",IFERROR($H32+$I32,0))</f>
        <v/>
      </c>
      <c r="K32" s="17" t="n"/>
      <c r="L32" s="4" t="n"/>
      <c r="M32" s="3">
        <f>IF(COUNTA($B32:$F32)=0,"",IF($E32&lt;=0,"Quantité à vérifier","OK"))</f>
        <v/>
      </c>
    </row>
    <row r="33" ht="28" customHeight="1">
      <c r="A33" s="11">
        <f>IF($B33="","",COUNTIF($B$15:$B33,"&lt;&gt;"))</f>
        <v/>
      </c>
      <c r="B33" s="4" t="n"/>
      <c r="C33" s="4" t="n"/>
      <c r="D33" s="12" t="n"/>
      <c r="E33" s="13" t="n"/>
      <c r="F33" s="14" t="n"/>
      <c r="G33" s="15">
        <f>IF($B33="","",IFERROR(VLOOKUP($B33,'Referentiel'!$A$5:$C$104,3,FALSE),20%))</f>
        <v/>
      </c>
      <c r="H33" s="16">
        <f>IF(COUNTA($B33:$F33)=0,"",IFERROR($E33*$F33,0))</f>
        <v/>
      </c>
      <c r="I33" s="16">
        <f>IF($H33="","",IFERROR($H33*$G33,0))</f>
        <v/>
      </c>
      <c r="J33" s="16">
        <f>IF($H33="","",IFERROR($H33+$I33,0))</f>
        <v/>
      </c>
      <c r="K33" s="17" t="n"/>
      <c r="L33" s="4" t="n"/>
      <c r="M33" s="18">
        <f>IF(COUNTA($B33:$F33)=0,"",IF($E33&lt;=0,"Quantité à vérifier","OK"))</f>
        <v/>
      </c>
    </row>
    <row r="34" ht="28" customHeight="1">
      <c r="A34" s="19">
        <f>IF($B34="","",COUNTIF($B$15:$B34,"&lt;&gt;"))</f>
        <v/>
      </c>
      <c r="B34" s="4" t="n"/>
      <c r="C34" s="4" t="n"/>
      <c r="D34" s="12" t="n"/>
      <c r="E34" s="13" t="n"/>
      <c r="F34" s="14" t="n"/>
      <c r="G34" s="20">
        <f>IF($B34="","",IFERROR(VLOOKUP($B34,'Referentiel'!$A$5:$C$104,3,FALSE),20%))</f>
        <v/>
      </c>
      <c r="H34" s="21">
        <f>IF(COUNTA($B34:$F34)=0,"",IFERROR($E34*$F34,0))</f>
        <v/>
      </c>
      <c r="I34" s="21">
        <f>IF($H34="","",IFERROR($H34*$G34,0))</f>
        <v/>
      </c>
      <c r="J34" s="21">
        <f>IF($H34="","",IFERROR($H34+$I34,0))</f>
        <v/>
      </c>
      <c r="K34" s="17" t="n"/>
      <c r="L34" s="4" t="n"/>
      <c r="M34" s="3">
        <f>IF(COUNTA($B34:$F34)=0,"",IF($E34&lt;=0,"Quantité à vérifier","OK"))</f>
        <v/>
      </c>
    </row>
    <row r="35" ht="28" customHeight="1">
      <c r="A35" s="11">
        <f>IF($B35="","",COUNTIF($B$15:$B35,"&lt;&gt;"))</f>
        <v/>
      </c>
      <c r="B35" s="4" t="n"/>
      <c r="C35" s="4" t="n"/>
      <c r="D35" s="12" t="n"/>
      <c r="E35" s="13" t="n"/>
      <c r="F35" s="14" t="n"/>
      <c r="G35" s="15">
        <f>IF($B35="","",IFERROR(VLOOKUP($B35,'Referentiel'!$A$5:$C$104,3,FALSE),20%))</f>
        <v/>
      </c>
      <c r="H35" s="16">
        <f>IF(COUNTA($B35:$F35)=0,"",IFERROR($E35*$F35,0))</f>
        <v/>
      </c>
      <c r="I35" s="16">
        <f>IF($H35="","",IFERROR($H35*$G35,0))</f>
        <v/>
      </c>
      <c r="J35" s="16">
        <f>IF($H35="","",IFERROR($H35+$I35,0))</f>
        <v/>
      </c>
      <c r="K35" s="17" t="n"/>
      <c r="L35" s="4" t="n"/>
      <c r="M35" s="18">
        <f>IF(COUNTA($B35:$F35)=0,"",IF($E35&lt;=0,"Quantité à vérifier","OK"))</f>
        <v/>
      </c>
    </row>
    <row r="36" ht="28" customHeight="1">
      <c r="A36" s="19">
        <f>IF($B36="","",COUNTIF($B$15:$B36,"&lt;&gt;"))</f>
        <v/>
      </c>
      <c r="B36" s="4" t="n"/>
      <c r="C36" s="4" t="n"/>
      <c r="D36" s="12" t="n"/>
      <c r="E36" s="13" t="n"/>
      <c r="F36" s="14" t="n"/>
      <c r="G36" s="20">
        <f>IF($B36="","",IFERROR(VLOOKUP($B36,'Referentiel'!$A$5:$C$104,3,FALSE),20%))</f>
        <v/>
      </c>
      <c r="H36" s="21">
        <f>IF(COUNTA($B36:$F36)=0,"",IFERROR($E36*$F36,0))</f>
        <v/>
      </c>
      <c r="I36" s="21">
        <f>IF($H36="","",IFERROR($H36*$G36,0))</f>
        <v/>
      </c>
      <c r="J36" s="21">
        <f>IF($H36="","",IFERROR($H36+$I36,0))</f>
        <v/>
      </c>
      <c r="K36" s="17" t="n"/>
      <c r="L36" s="4" t="n"/>
      <c r="M36" s="3">
        <f>IF(COUNTA($B36:$F36)=0,"",IF($E36&lt;=0,"Quantité à vérifier","OK"))</f>
        <v/>
      </c>
    </row>
    <row r="37" ht="28" customHeight="1">
      <c r="A37" s="11">
        <f>IF($B37="","",COUNTIF($B$15:$B37,"&lt;&gt;"))</f>
        <v/>
      </c>
      <c r="B37" s="4" t="n"/>
      <c r="C37" s="4" t="n"/>
      <c r="D37" s="12" t="n"/>
      <c r="E37" s="13" t="n"/>
      <c r="F37" s="14" t="n"/>
      <c r="G37" s="15">
        <f>IF($B37="","",IFERROR(VLOOKUP($B37,'Referentiel'!$A$5:$C$104,3,FALSE),20%))</f>
        <v/>
      </c>
      <c r="H37" s="16">
        <f>IF(COUNTA($B37:$F37)=0,"",IFERROR($E37*$F37,0))</f>
        <v/>
      </c>
      <c r="I37" s="16">
        <f>IF($H37="","",IFERROR($H37*$G37,0))</f>
        <v/>
      </c>
      <c r="J37" s="16">
        <f>IF($H37="","",IFERROR($H37+$I37,0))</f>
        <v/>
      </c>
      <c r="K37" s="17" t="n"/>
      <c r="L37" s="4" t="n"/>
      <c r="M37" s="18">
        <f>IF(COUNTA($B37:$F37)=0,"",IF($E37&lt;=0,"Quantité à vérifier","OK"))</f>
        <v/>
      </c>
    </row>
    <row r="38" ht="28" customHeight="1">
      <c r="A38" s="19">
        <f>IF($B38="","",COUNTIF($B$15:$B38,"&lt;&gt;"))</f>
        <v/>
      </c>
      <c r="B38" s="4" t="n"/>
      <c r="C38" s="4" t="n"/>
      <c r="D38" s="12" t="n"/>
      <c r="E38" s="13" t="n"/>
      <c r="F38" s="14" t="n"/>
      <c r="G38" s="20">
        <f>IF($B38="","",IFERROR(VLOOKUP($B38,'Referentiel'!$A$5:$C$104,3,FALSE),20%))</f>
        <v/>
      </c>
      <c r="H38" s="21">
        <f>IF(COUNTA($B38:$F38)=0,"",IFERROR($E38*$F38,0))</f>
        <v/>
      </c>
      <c r="I38" s="21">
        <f>IF($H38="","",IFERROR($H38*$G38,0))</f>
        <v/>
      </c>
      <c r="J38" s="21">
        <f>IF($H38="","",IFERROR($H38+$I38,0))</f>
        <v/>
      </c>
      <c r="K38" s="17" t="n"/>
      <c r="L38" s="4" t="n"/>
      <c r="M38" s="3">
        <f>IF(COUNTA($B38:$F38)=0,"",IF($E38&lt;=0,"Quantité à vérifier","OK"))</f>
        <v/>
      </c>
    </row>
    <row r="39" ht="28" customHeight="1">
      <c r="A39" s="11">
        <f>IF($B39="","",COUNTIF($B$15:$B39,"&lt;&gt;"))</f>
        <v/>
      </c>
      <c r="B39" s="4" t="n"/>
      <c r="C39" s="4" t="n"/>
      <c r="D39" s="12" t="n"/>
      <c r="E39" s="13" t="n"/>
      <c r="F39" s="14" t="n"/>
      <c r="G39" s="15">
        <f>IF($B39="","",IFERROR(VLOOKUP($B39,'Referentiel'!$A$5:$C$104,3,FALSE),20%))</f>
        <v/>
      </c>
      <c r="H39" s="16">
        <f>IF(COUNTA($B39:$F39)=0,"",IFERROR($E39*$F39,0))</f>
        <v/>
      </c>
      <c r="I39" s="16">
        <f>IF($H39="","",IFERROR($H39*$G39,0))</f>
        <v/>
      </c>
      <c r="J39" s="16">
        <f>IF($H39="","",IFERROR($H39+$I39,0))</f>
        <v/>
      </c>
      <c r="K39" s="17" t="n"/>
      <c r="L39" s="4" t="n"/>
      <c r="M39" s="18">
        <f>IF(COUNTA($B39:$F39)=0,"",IF($E39&lt;=0,"Quantité à vérifier","OK"))</f>
        <v/>
      </c>
    </row>
    <row r="40" ht="28" customHeight="1">
      <c r="A40" s="19">
        <f>IF($B40="","",COUNTIF($B$15:$B40,"&lt;&gt;"))</f>
        <v/>
      </c>
      <c r="B40" s="4" t="n"/>
      <c r="C40" s="4" t="n"/>
      <c r="D40" s="12" t="n"/>
      <c r="E40" s="13" t="n"/>
      <c r="F40" s="14" t="n"/>
      <c r="G40" s="20">
        <f>IF($B40="","",IFERROR(VLOOKUP($B40,'Referentiel'!$A$5:$C$104,3,FALSE),20%))</f>
        <v/>
      </c>
      <c r="H40" s="21">
        <f>IF(COUNTA($B40:$F40)=0,"",IFERROR($E40*$F40,0))</f>
        <v/>
      </c>
      <c r="I40" s="21">
        <f>IF($H40="","",IFERROR($H40*$G40,0))</f>
        <v/>
      </c>
      <c r="J40" s="21">
        <f>IF($H40="","",IFERROR($H40+$I40,0))</f>
        <v/>
      </c>
      <c r="K40" s="17" t="n"/>
      <c r="L40" s="4" t="n"/>
      <c r="M40" s="3">
        <f>IF(COUNTA($B40:$F40)=0,"",IF($E40&lt;=0,"Quantité à vérifier","OK"))</f>
        <v/>
      </c>
    </row>
    <row r="41" ht="28" customHeight="1">
      <c r="A41" s="11">
        <f>IF($B41="","",COUNTIF($B$15:$B41,"&lt;&gt;"))</f>
        <v/>
      </c>
      <c r="B41" s="4" t="n"/>
      <c r="C41" s="4" t="n"/>
      <c r="D41" s="12" t="n"/>
      <c r="E41" s="13" t="n"/>
      <c r="F41" s="14" t="n"/>
      <c r="G41" s="15">
        <f>IF($B41="","",IFERROR(VLOOKUP($B41,'Referentiel'!$A$5:$C$104,3,FALSE),20%))</f>
        <v/>
      </c>
      <c r="H41" s="16">
        <f>IF(COUNTA($B41:$F41)=0,"",IFERROR($E41*$F41,0))</f>
        <v/>
      </c>
      <c r="I41" s="16">
        <f>IF($H41="","",IFERROR($H41*$G41,0))</f>
        <v/>
      </c>
      <c r="J41" s="16">
        <f>IF($H41="","",IFERROR($H41+$I41,0))</f>
        <v/>
      </c>
      <c r="K41" s="17" t="n"/>
      <c r="L41" s="4" t="n"/>
      <c r="M41" s="18">
        <f>IF(COUNTA($B41:$F41)=0,"",IF($E41&lt;=0,"Quantité à vérifier","OK"))</f>
        <v/>
      </c>
    </row>
    <row r="42" ht="28" customHeight="1">
      <c r="A42" s="19">
        <f>IF($B42="","",COUNTIF($B$15:$B42,"&lt;&gt;"))</f>
        <v/>
      </c>
      <c r="B42" s="4" t="n"/>
      <c r="C42" s="4" t="n"/>
      <c r="D42" s="12" t="n"/>
      <c r="E42" s="13" t="n"/>
      <c r="F42" s="14" t="n"/>
      <c r="G42" s="20">
        <f>IF($B42="","",IFERROR(VLOOKUP($B42,'Referentiel'!$A$5:$C$104,3,FALSE),20%))</f>
        <v/>
      </c>
      <c r="H42" s="21">
        <f>IF(COUNTA($B42:$F42)=0,"",IFERROR($E42*$F42,0))</f>
        <v/>
      </c>
      <c r="I42" s="21">
        <f>IF($H42="","",IFERROR($H42*$G42,0))</f>
        <v/>
      </c>
      <c r="J42" s="21">
        <f>IF($H42="","",IFERROR($H42+$I42,0))</f>
        <v/>
      </c>
      <c r="K42" s="17" t="n"/>
      <c r="L42" s="4" t="n"/>
      <c r="M42" s="3">
        <f>IF(COUNTA($B42:$F42)=0,"",IF($E42&lt;=0,"Quantité à vérifier","OK"))</f>
        <v/>
      </c>
    </row>
    <row r="43" ht="28" customHeight="1">
      <c r="A43" s="11">
        <f>IF($B43="","",COUNTIF($B$15:$B43,"&lt;&gt;"))</f>
        <v/>
      </c>
      <c r="B43" s="4" t="n"/>
      <c r="C43" s="4" t="n"/>
      <c r="D43" s="12" t="n"/>
      <c r="E43" s="13" t="n"/>
      <c r="F43" s="14" t="n"/>
      <c r="G43" s="15">
        <f>IF($B43="","",IFERROR(VLOOKUP($B43,'Referentiel'!$A$5:$C$104,3,FALSE),20%))</f>
        <v/>
      </c>
      <c r="H43" s="16">
        <f>IF(COUNTA($B43:$F43)=0,"",IFERROR($E43*$F43,0))</f>
        <v/>
      </c>
      <c r="I43" s="16">
        <f>IF($H43="","",IFERROR($H43*$G43,0))</f>
        <v/>
      </c>
      <c r="J43" s="16">
        <f>IF($H43="","",IFERROR($H43+$I43,0))</f>
        <v/>
      </c>
      <c r="K43" s="17" t="n"/>
      <c r="L43" s="4" t="n"/>
      <c r="M43" s="18">
        <f>IF(COUNTA($B43:$F43)=0,"",IF($E43&lt;=0,"Quantité à vérifier","OK"))</f>
        <v/>
      </c>
    </row>
    <row r="44" ht="28" customHeight="1">
      <c r="A44" s="19">
        <f>IF($B44="","",COUNTIF($B$15:$B44,"&lt;&gt;"))</f>
        <v/>
      </c>
      <c r="B44" s="4" t="n"/>
      <c r="C44" s="4" t="n"/>
      <c r="D44" s="12" t="n"/>
      <c r="E44" s="13" t="n"/>
      <c r="F44" s="14" t="n"/>
      <c r="G44" s="20">
        <f>IF($B44="","",IFERROR(VLOOKUP($B44,'Referentiel'!$A$5:$C$104,3,FALSE),20%))</f>
        <v/>
      </c>
      <c r="H44" s="21">
        <f>IF(COUNTA($B44:$F44)=0,"",IFERROR($E44*$F44,0))</f>
        <v/>
      </c>
      <c r="I44" s="21">
        <f>IF($H44="","",IFERROR($H44*$G44,0))</f>
        <v/>
      </c>
      <c r="J44" s="21">
        <f>IF($H44="","",IFERROR($H44+$I44,0))</f>
        <v/>
      </c>
      <c r="K44" s="17" t="n"/>
      <c r="L44" s="4" t="n"/>
      <c r="M44" s="3">
        <f>IF(COUNTA($B44:$F44)=0,"",IF($E44&lt;=0,"Quantité à vérifier","OK"))</f>
        <v/>
      </c>
    </row>
    <row r="45" ht="28" customHeight="1">
      <c r="A45" s="11">
        <f>IF($B45="","",COUNTIF($B$15:$B45,"&lt;&gt;"))</f>
        <v/>
      </c>
      <c r="B45" s="4" t="n"/>
      <c r="C45" s="4" t="n"/>
      <c r="D45" s="12" t="n"/>
      <c r="E45" s="13" t="n"/>
      <c r="F45" s="14" t="n"/>
      <c r="G45" s="15">
        <f>IF($B45="","",IFERROR(VLOOKUP($B45,'Referentiel'!$A$5:$C$104,3,FALSE),20%))</f>
        <v/>
      </c>
      <c r="H45" s="16">
        <f>IF(COUNTA($B45:$F45)=0,"",IFERROR($E45*$F45,0))</f>
        <v/>
      </c>
      <c r="I45" s="16">
        <f>IF($H45="","",IFERROR($H45*$G45,0))</f>
        <v/>
      </c>
      <c r="J45" s="16">
        <f>IF($H45="","",IFERROR($H45+$I45,0))</f>
        <v/>
      </c>
      <c r="K45" s="17" t="n"/>
      <c r="L45" s="4" t="n"/>
      <c r="M45" s="18">
        <f>IF(COUNTA($B45:$F45)=0,"",IF($E45&lt;=0,"Quantité à vérifier","OK"))</f>
        <v/>
      </c>
    </row>
    <row r="46" ht="28" customHeight="1">
      <c r="A46" s="19">
        <f>IF($B46="","",COUNTIF($B$15:$B46,"&lt;&gt;"))</f>
        <v/>
      </c>
      <c r="B46" s="4" t="n"/>
      <c r="C46" s="4" t="n"/>
      <c r="D46" s="12" t="n"/>
      <c r="E46" s="13" t="n"/>
      <c r="F46" s="14" t="n"/>
      <c r="G46" s="20">
        <f>IF($B46="","",IFERROR(VLOOKUP($B46,'Referentiel'!$A$5:$C$104,3,FALSE),20%))</f>
        <v/>
      </c>
      <c r="H46" s="21">
        <f>IF(COUNTA($B46:$F46)=0,"",IFERROR($E46*$F46,0))</f>
        <v/>
      </c>
      <c r="I46" s="21">
        <f>IF($H46="","",IFERROR($H46*$G46,0))</f>
        <v/>
      </c>
      <c r="J46" s="21">
        <f>IF($H46="","",IFERROR($H46+$I46,0))</f>
        <v/>
      </c>
      <c r="K46" s="17" t="n"/>
      <c r="L46" s="4" t="n"/>
      <c r="M46" s="3">
        <f>IF(COUNTA($B46:$F46)=0,"",IF($E46&lt;=0,"Quantité à vérifier","OK"))</f>
        <v/>
      </c>
    </row>
    <row r="47" ht="28" customHeight="1">
      <c r="A47" s="11">
        <f>IF($B47="","",COUNTIF($B$15:$B47,"&lt;&gt;"))</f>
        <v/>
      </c>
      <c r="B47" s="4" t="n"/>
      <c r="C47" s="4" t="n"/>
      <c r="D47" s="12" t="n"/>
      <c r="E47" s="13" t="n"/>
      <c r="F47" s="14" t="n"/>
      <c r="G47" s="15">
        <f>IF($B47="","",IFERROR(VLOOKUP($B47,'Referentiel'!$A$5:$C$104,3,FALSE),20%))</f>
        <v/>
      </c>
      <c r="H47" s="16">
        <f>IF(COUNTA($B47:$F47)=0,"",IFERROR($E47*$F47,0))</f>
        <v/>
      </c>
      <c r="I47" s="16">
        <f>IF($H47="","",IFERROR($H47*$G47,0))</f>
        <v/>
      </c>
      <c r="J47" s="16">
        <f>IF($H47="","",IFERROR($H47+$I47,0))</f>
        <v/>
      </c>
      <c r="K47" s="17" t="n"/>
      <c r="L47" s="4" t="n"/>
      <c r="M47" s="18">
        <f>IF(COUNTA($B47:$F47)=0,"",IF($E47&lt;=0,"Quantité à vérifier","OK"))</f>
        <v/>
      </c>
    </row>
    <row r="48" ht="28" customHeight="1">
      <c r="A48" s="19">
        <f>IF($B48="","",COUNTIF($B$15:$B48,"&lt;&gt;"))</f>
        <v/>
      </c>
      <c r="B48" s="4" t="n"/>
      <c r="C48" s="4" t="n"/>
      <c r="D48" s="12" t="n"/>
      <c r="E48" s="13" t="n"/>
      <c r="F48" s="14" t="n"/>
      <c r="G48" s="20">
        <f>IF($B48="","",IFERROR(VLOOKUP($B48,'Referentiel'!$A$5:$C$104,3,FALSE),20%))</f>
        <v/>
      </c>
      <c r="H48" s="21">
        <f>IF(COUNTA($B48:$F48)=0,"",IFERROR($E48*$F48,0))</f>
        <v/>
      </c>
      <c r="I48" s="21">
        <f>IF($H48="","",IFERROR($H48*$G48,0))</f>
        <v/>
      </c>
      <c r="J48" s="21">
        <f>IF($H48="","",IFERROR($H48+$I48,0))</f>
        <v/>
      </c>
      <c r="K48" s="17" t="n"/>
      <c r="L48" s="4" t="n"/>
      <c r="M48" s="3">
        <f>IF(COUNTA($B48:$F48)=0,"",IF($E48&lt;=0,"Quantité à vérifier","OK"))</f>
        <v/>
      </c>
    </row>
    <row r="49" ht="28" customHeight="1">
      <c r="A49" s="11">
        <f>IF($B49="","",COUNTIF($B$15:$B49,"&lt;&gt;"))</f>
        <v/>
      </c>
      <c r="B49" s="4" t="n"/>
      <c r="C49" s="4" t="n"/>
      <c r="D49" s="12" t="n"/>
      <c r="E49" s="13" t="n"/>
      <c r="F49" s="14" t="n"/>
      <c r="G49" s="15">
        <f>IF($B49="","",IFERROR(VLOOKUP($B49,'Referentiel'!$A$5:$C$104,3,FALSE),20%))</f>
        <v/>
      </c>
      <c r="H49" s="16">
        <f>IF(COUNTA($B49:$F49)=0,"",IFERROR($E49*$F49,0))</f>
        <v/>
      </c>
      <c r="I49" s="16">
        <f>IF($H49="","",IFERROR($H49*$G49,0))</f>
        <v/>
      </c>
      <c r="J49" s="16">
        <f>IF($H49="","",IFERROR($H49+$I49,0))</f>
        <v/>
      </c>
      <c r="K49" s="17" t="n"/>
      <c r="L49" s="4" t="n"/>
      <c r="M49" s="18">
        <f>IF(COUNTA($B49:$F49)=0,"",IF($E49&lt;=0,"Quantité à vérifier","OK"))</f>
        <v/>
      </c>
    </row>
    <row r="50" ht="28" customHeight="1">
      <c r="A50" s="19">
        <f>IF($B50="","",COUNTIF($B$15:$B50,"&lt;&gt;"))</f>
        <v/>
      </c>
      <c r="B50" s="4" t="n"/>
      <c r="C50" s="4" t="n"/>
      <c r="D50" s="12" t="n"/>
      <c r="E50" s="13" t="n"/>
      <c r="F50" s="14" t="n"/>
      <c r="G50" s="20">
        <f>IF($B50="","",IFERROR(VLOOKUP($B50,'Referentiel'!$A$5:$C$104,3,FALSE),20%))</f>
        <v/>
      </c>
      <c r="H50" s="21">
        <f>IF(COUNTA($B50:$F50)=0,"",IFERROR($E50*$F50,0))</f>
        <v/>
      </c>
      <c r="I50" s="21">
        <f>IF($H50="","",IFERROR($H50*$G50,0))</f>
        <v/>
      </c>
      <c r="J50" s="21">
        <f>IF($H50="","",IFERROR($H50+$I50,0))</f>
        <v/>
      </c>
      <c r="K50" s="17" t="n"/>
      <c r="L50" s="4" t="n"/>
      <c r="M50" s="3">
        <f>IF(COUNTA($B50:$F50)=0,"",IF($E50&lt;=0,"Quantité à vérifier","OK"))</f>
        <v/>
      </c>
    </row>
    <row r="51" ht="28" customHeight="1">
      <c r="A51" s="11">
        <f>IF($B51="","",COUNTIF($B$15:$B51,"&lt;&gt;"))</f>
        <v/>
      </c>
      <c r="B51" s="4" t="n"/>
      <c r="C51" s="4" t="n"/>
      <c r="D51" s="12" t="n"/>
      <c r="E51" s="13" t="n"/>
      <c r="F51" s="14" t="n"/>
      <c r="G51" s="15">
        <f>IF($B51="","",IFERROR(VLOOKUP($B51,'Referentiel'!$A$5:$C$104,3,FALSE),20%))</f>
        <v/>
      </c>
      <c r="H51" s="16">
        <f>IF(COUNTA($B51:$F51)=0,"",IFERROR($E51*$F51,0))</f>
        <v/>
      </c>
      <c r="I51" s="16">
        <f>IF($H51="","",IFERROR($H51*$G51,0))</f>
        <v/>
      </c>
      <c r="J51" s="16">
        <f>IF($H51="","",IFERROR($H51+$I51,0))</f>
        <v/>
      </c>
      <c r="K51" s="17" t="n"/>
      <c r="L51" s="4" t="n"/>
      <c r="M51" s="18">
        <f>IF(COUNTA($B51:$F51)=0,"",IF($E51&lt;=0,"Quantité à vérifier","OK"))</f>
        <v/>
      </c>
    </row>
    <row r="52" ht="28" customHeight="1">
      <c r="A52" s="19">
        <f>IF($B52="","",COUNTIF($B$15:$B52,"&lt;&gt;"))</f>
        <v/>
      </c>
      <c r="B52" s="4" t="n"/>
      <c r="C52" s="4" t="n"/>
      <c r="D52" s="12" t="n"/>
      <c r="E52" s="13" t="n"/>
      <c r="F52" s="14" t="n"/>
      <c r="G52" s="20">
        <f>IF($B52="","",IFERROR(VLOOKUP($B52,'Referentiel'!$A$5:$C$104,3,FALSE),20%))</f>
        <v/>
      </c>
      <c r="H52" s="21">
        <f>IF(COUNTA($B52:$F52)=0,"",IFERROR($E52*$F52,0))</f>
        <v/>
      </c>
      <c r="I52" s="21">
        <f>IF($H52="","",IFERROR($H52*$G52,0))</f>
        <v/>
      </c>
      <c r="J52" s="21">
        <f>IF($H52="","",IFERROR($H52+$I52,0))</f>
        <v/>
      </c>
      <c r="K52" s="17" t="n"/>
      <c r="L52" s="4" t="n"/>
      <c r="M52" s="3">
        <f>IF(COUNTA($B52:$F52)=0,"",IF($E52&lt;=0,"Quantité à vérifier","OK"))</f>
        <v/>
      </c>
    </row>
    <row r="53" ht="28" customHeight="1">
      <c r="A53" s="11">
        <f>IF($B53="","",COUNTIF($B$15:$B53,"&lt;&gt;"))</f>
        <v/>
      </c>
      <c r="B53" s="4" t="n"/>
      <c r="C53" s="4" t="n"/>
      <c r="D53" s="12" t="n"/>
      <c r="E53" s="13" t="n"/>
      <c r="F53" s="14" t="n"/>
      <c r="G53" s="15">
        <f>IF($B53="","",IFERROR(VLOOKUP($B53,'Referentiel'!$A$5:$C$104,3,FALSE),20%))</f>
        <v/>
      </c>
      <c r="H53" s="16">
        <f>IF(COUNTA($B53:$F53)=0,"",IFERROR($E53*$F53,0))</f>
        <v/>
      </c>
      <c r="I53" s="16">
        <f>IF($H53="","",IFERROR($H53*$G53,0))</f>
        <v/>
      </c>
      <c r="J53" s="16">
        <f>IF($H53="","",IFERROR($H53+$I53,0))</f>
        <v/>
      </c>
      <c r="K53" s="17" t="n"/>
      <c r="L53" s="4" t="n"/>
      <c r="M53" s="18">
        <f>IF(COUNTA($B53:$F53)=0,"",IF($E53&lt;=0,"Quantité à vérifier","OK"))</f>
        <v/>
      </c>
    </row>
    <row r="54" ht="28" customHeight="1">
      <c r="A54" s="19">
        <f>IF($B54="","",COUNTIF($B$15:$B54,"&lt;&gt;"))</f>
        <v/>
      </c>
      <c r="B54" s="4" t="n"/>
      <c r="C54" s="4" t="n"/>
      <c r="D54" s="12" t="n"/>
      <c r="E54" s="13" t="n"/>
      <c r="F54" s="14" t="n"/>
      <c r="G54" s="20">
        <f>IF($B54="","",IFERROR(VLOOKUP($B54,'Referentiel'!$A$5:$C$104,3,FALSE),20%))</f>
        <v/>
      </c>
      <c r="H54" s="21">
        <f>IF(COUNTA($B54:$F54)=0,"",IFERROR($E54*$F54,0))</f>
        <v/>
      </c>
      <c r="I54" s="21">
        <f>IF($H54="","",IFERROR($H54*$G54,0))</f>
        <v/>
      </c>
      <c r="J54" s="21">
        <f>IF($H54="","",IFERROR($H54+$I54,0))</f>
        <v/>
      </c>
      <c r="K54" s="17" t="n"/>
      <c r="L54" s="4" t="n"/>
      <c r="M54" s="3">
        <f>IF(COUNTA($B54:$F54)=0,"",IF($E54&lt;=0,"Quantité à vérifier","OK"))</f>
        <v/>
      </c>
    </row>
    <row r="55" ht="28" customHeight="1">
      <c r="A55" s="11">
        <f>IF($B55="","",COUNTIF($B$15:$B55,"&lt;&gt;"))</f>
        <v/>
      </c>
      <c r="B55" s="4" t="n"/>
      <c r="C55" s="4" t="n"/>
      <c r="D55" s="12" t="n"/>
      <c r="E55" s="13" t="n"/>
      <c r="F55" s="14" t="n"/>
      <c r="G55" s="15">
        <f>IF($B55="","",IFERROR(VLOOKUP($B55,'Referentiel'!$A$5:$C$104,3,FALSE),20%))</f>
        <v/>
      </c>
      <c r="H55" s="16">
        <f>IF(COUNTA($B55:$F55)=0,"",IFERROR($E55*$F55,0))</f>
        <v/>
      </c>
      <c r="I55" s="16">
        <f>IF($H55="","",IFERROR($H55*$G55,0))</f>
        <v/>
      </c>
      <c r="J55" s="16">
        <f>IF($H55="","",IFERROR($H55+$I55,0))</f>
        <v/>
      </c>
      <c r="K55" s="17" t="n"/>
      <c r="L55" s="4" t="n"/>
      <c r="M55" s="18">
        <f>IF(COUNTA($B55:$F55)=0,"",IF($E55&lt;=0,"Quantité à vérifier","OK"))</f>
        <v/>
      </c>
    </row>
    <row r="56" ht="28" customHeight="1">
      <c r="A56" s="19">
        <f>IF($B56="","",COUNTIF($B$15:$B56,"&lt;&gt;"))</f>
        <v/>
      </c>
      <c r="B56" s="4" t="n"/>
      <c r="C56" s="4" t="n"/>
      <c r="D56" s="12" t="n"/>
      <c r="E56" s="13" t="n"/>
      <c r="F56" s="14" t="n"/>
      <c r="G56" s="20">
        <f>IF($B56="","",IFERROR(VLOOKUP($B56,'Referentiel'!$A$5:$C$104,3,FALSE),20%))</f>
        <v/>
      </c>
      <c r="H56" s="21">
        <f>IF(COUNTA($B56:$F56)=0,"",IFERROR($E56*$F56,0))</f>
        <v/>
      </c>
      <c r="I56" s="21">
        <f>IF($H56="","",IFERROR($H56*$G56,0))</f>
        <v/>
      </c>
      <c r="J56" s="21">
        <f>IF($H56="","",IFERROR($H56+$I56,0))</f>
        <v/>
      </c>
      <c r="K56" s="17" t="n"/>
      <c r="L56" s="4" t="n"/>
      <c r="M56" s="3">
        <f>IF(COUNTA($B56:$F56)=0,"",IF($E56&lt;=0,"Quantité à vérifier","OK"))</f>
        <v/>
      </c>
    </row>
    <row r="57" ht="28" customHeight="1">
      <c r="A57" s="11">
        <f>IF($B57="","",COUNTIF($B$15:$B57,"&lt;&gt;"))</f>
        <v/>
      </c>
      <c r="B57" s="4" t="n"/>
      <c r="C57" s="4" t="n"/>
      <c r="D57" s="12" t="n"/>
      <c r="E57" s="13" t="n"/>
      <c r="F57" s="14" t="n"/>
      <c r="G57" s="15">
        <f>IF($B57="","",IFERROR(VLOOKUP($B57,'Referentiel'!$A$5:$C$104,3,FALSE),20%))</f>
        <v/>
      </c>
      <c r="H57" s="16">
        <f>IF(COUNTA($B57:$F57)=0,"",IFERROR($E57*$F57,0))</f>
        <v/>
      </c>
      <c r="I57" s="16">
        <f>IF($H57="","",IFERROR($H57*$G57,0))</f>
        <v/>
      </c>
      <c r="J57" s="16">
        <f>IF($H57="","",IFERROR($H57+$I57,0))</f>
        <v/>
      </c>
      <c r="K57" s="17" t="n"/>
      <c r="L57" s="4" t="n"/>
      <c r="M57" s="18">
        <f>IF(COUNTA($B57:$F57)=0,"",IF($E57&lt;=0,"Quantité à vérifier","OK"))</f>
        <v/>
      </c>
    </row>
    <row r="58" ht="28" customHeight="1">
      <c r="A58" s="19">
        <f>IF($B58="","",COUNTIF($B$15:$B58,"&lt;&gt;"))</f>
        <v/>
      </c>
      <c r="B58" s="4" t="n"/>
      <c r="C58" s="4" t="n"/>
      <c r="D58" s="12" t="n"/>
      <c r="E58" s="13" t="n"/>
      <c r="F58" s="14" t="n"/>
      <c r="G58" s="20">
        <f>IF($B58="","",IFERROR(VLOOKUP($B58,'Referentiel'!$A$5:$C$104,3,FALSE),20%))</f>
        <v/>
      </c>
      <c r="H58" s="21">
        <f>IF(COUNTA($B58:$F58)=0,"",IFERROR($E58*$F58,0))</f>
        <v/>
      </c>
      <c r="I58" s="21">
        <f>IF($H58="","",IFERROR($H58*$G58,0))</f>
        <v/>
      </c>
      <c r="J58" s="21">
        <f>IF($H58="","",IFERROR($H58+$I58,0))</f>
        <v/>
      </c>
      <c r="K58" s="17" t="n"/>
      <c r="L58" s="4" t="n"/>
      <c r="M58" s="3">
        <f>IF(COUNTA($B58:$F58)=0,"",IF($E58&lt;=0,"Quantité à vérifier","OK"))</f>
        <v/>
      </c>
    </row>
    <row r="59" ht="28" customHeight="1">
      <c r="A59" s="11">
        <f>IF($B59="","",COUNTIF($B$15:$B59,"&lt;&gt;"))</f>
        <v/>
      </c>
      <c r="B59" s="4" t="n"/>
      <c r="C59" s="4" t="n"/>
      <c r="D59" s="12" t="n"/>
      <c r="E59" s="13" t="n"/>
      <c r="F59" s="14" t="n"/>
      <c r="G59" s="15">
        <f>IF($B59="","",IFERROR(VLOOKUP($B59,'Referentiel'!$A$5:$C$104,3,FALSE),20%))</f>
        <v/>
      </c>
      <c r="H59" s="16">
        <f>IF(COUNTA($B59:$F59)=0,"",IFERROR($E59*$F59,0))</f>
        <v/>
      </c>
      <c r="I59" s="16">
        <f>IF($H59="","",IFERROR($H59*$G59,0))</f>
        <v/>
      </c>
      <c r="J59" s="16">
        <f>IF($H59="","",IFERROR($H59+$I59,0))</f>
        <v/>
      </c>
      <c r="K59" s="17" t="n"/>
      <c r="L59" s="4" t="n"/>
      <c r="M59" s="18">
        <f>IF(COUNTA($B59:$F59)=0,"",IF($E59&lt;=0,"Quantité à vérifier","OK"))</f>
        <v/>
      </c>
    </row>
    <row r="60" ht="28" customHeight="1">
      <c r="A60" s="19">
        <f>IF($B60="","",COUNTIF($B$15:$B60,"&lt;&gt;"))</f>
        <v/>
      </c>
      <c r="B60" s="4" t="n"/>
      <c r="C60" s="4" t="n"/>
      <c r="D60" s="12" t="n"/>
      <c r="E60" s="13" t="n"/>
      <c r="F60" s="14" t="n"/>
      <c r="G60" s="20">
        <f>IF($B60="","",IFERROR(VLOOKUP($B60,'Referentiel'!$A$5:$C$104,3,FALSE),20%))</f>
        <v/>
      </c>
      <c r="H60" s="21">
        <f>IF(COUNTA($B60:$F60)=0,"",IFERROR($E60*$F60,0))</f>
        <v/>
      </c>
      <c r="I60" s="21">
        <f>IF($H60="","",IFERROR($H60*$G60,0))</f>
        <v/>
      </c>
      <c r="J60" s="21">
        <f>IF($H60="","",IFERROR($H60+$I60,0))</f>
        <v/>
      </c>
      <c r="K60" s="17" t="n"/>
      <c r="L60" s="4" t="n"/>
      <c r="M60" s="3">
        <f>IF(COUNTA($B60:$F60)=0,"",IF($E60&lt;=0,"Quantité à vérifier","OK"))</f>
        <v/>
      </c>
    </row>
    <row r="61" ht="28" customHeight="1">
      <c r="A61" s="11">
        <f>IF($B61="","",COUNTIF($B$15:$B61,"&lt;&gt;"))</f>
        <v/>
      </c>
      <c r="B61" s="4" t="n"/>
      <c r="C61" s="4" t="n"/>
      <c r="D61" s="12" t="n"/>
      <c r="E61" s="13" t="n"/>
      <c r="F61" s="14" t="n"/>
      <c r="G61" s="15">
        <f>IF($B61="","",IFERROR(VLOOKUP($B61,'Referentiel'!$A$5:$C$104,3,FALSE),20%))</f>
        <v/>
      </c>
      <c r="H61" s="16">
        <f>IF(COUNTA($B61:$F61)=0,"",IFERROR($E61*$F61,0))</f>
        <v/>
      </c>
      <c r="I61" s="16">
        <f>IF($H61="","",IFERROR($H61*$G61,0))</f>
        <v/>
      </c>
      <c r="J61" s="16">
        <f>IF($H61="","",IFERROR($H61+$I61,0))</f>
        <v/>
      </c>
      <c r="K61" s="17" t="n"/>
      <c r="L61" s="4" t="n"/>
      <c r="M61" s="18">
        <f>IF(COUNTA($B61:$F61)=0,"",IF($E61&lt;=0,"Quantité à vérifier","OK"))</f>
        <v/>
      </c>
    </row>
    <row r="62" ht="28" customHeight="1">
      <c r="A62" s="19">
        <f>IF($B62="","",COUNTIF($B$15:$B62,"&lt;&gt;"))</f>
        <v/>
      </c>
      <c r="B62" s="4" t="n"/>
      <c r="C62" s="4" t="n"/>
      <c r="D62" s="12" t="n"/>
      <c r="E62" s="13" t="n"/>
      <c r="F62" s="14" t="n"/>
      <c r="G62" s="20">
        <f>IF($B62="","",IFERROR(VLOOKUP($B62,'Referentiel'!$A$5:$C$104,3,FALSE),20%))</f>
        <v/>
      </c>
      <c r="H62" s="21">
        <f>IF(COUNTA($B62:$F62)=0,"",IFERROR($E62*$F62,0))</f>
        <v/>
      </c>
      <c r="I62" s="21">
        <f>IF($H62="","",IFERROR($H62*$G62,0))</f>
        <v/>
      </c>
      <c r="J62" s="21">
        <f>IF($H62="","",IFERROR($H62+$I62,0))</f>
        <v/>
      </c>
      <c r="K62" s="17" t="n"/>
      <c r="L62" s="4" t="n"/>
      <c r="M62" s="3">
        <f>IF(COUNTA($B62:$F62)=0,"",IF($E62&lt;=0,"Quantité à vérifier","OK"))</f>
        <v/>
      </c>
    </row>
    <row r="63" ht="28" customHeight="1">
      <c r="A63" s="11">
        <f>IF($B63="","",COUNTIF($B$15:$B63,"&lt;&gt;"))</f>
        <v/>
      </c>
      <c r="B63" s="4" t="n"/>
      <c r="C63" s="4" t="n"/>
      <c r="D63" s="12" t="n"/>
      <c r="E63" s="13" t="n"/>
      <c r="F63" s="14" t="n"/>
      <c r="G63" s="15">
        <f>IF($B63="","",IFERROR(VLOOKUP($B63,'Referentiel'!$A$5:$C$104,3,FALSE),20%))</f>
        <v/>
      </c>
      <c r="H63" s="16">
        <f>IF(COUNTA($B63:$F63)=0,"",IFERROR($E63*$F63,0))</f>
        <v/>
      </c>
      <c r="I63" s="16">
        <f>IF($H63="","",IFERROR($H63*$G63,0))</f>
        <v/>
      </c>
      <c r="J63" s="16">
        <f>IF($H63="","",IFERROR($H63+$I63,0))</f>
        <v/>
      </c>
      <c r="K63" s="17" t="n"/>
      <c r="L63" s="4" t="n"/>
      <c r="M63" s="18">
        <f>IF(COUNTA($B63:$F63)=0,"",IF($E63&lt;=0,"Quantité à vérifier","OK"))</f>
        <v/>
      </c>
    </row>
    <row r="64" ht="28" customHeight="1">
      <c r="A64" s="19">
        <f>IF($B64="","",COUNTIF($B$15:$B64,"&lt;&gt;"))</f>
        <v/>
      </c>
      <c r="B64" s="4" t="n"/>
      <c r="C64" s="4" t="n"/>
      <c r="D64" s="12" t="n"/>
      <c r="E64" s="13" t="n"/>
      <c r="F64" s="14" t="n"/>
      <c r="G64" s="20">
        <f>IF($B64="","",IFERROR(VLOOKUP($B64,'Referentiel'!$A$5:$C$104,3,FALSE),20%))</f>
        <v/>
      </c>
      <c r="H64" s="21">
        <f>IF(COUNTA($B64:$F64)=0,"",IFERROR($E64*$F64,0))</f>
        <v/>
      </c>
      <c r="I64" s="21">
        <f>IF($H64="","",IFERROR($H64*$G64,0))</f>
        <v/>
      </c>
      <c r="J64" s="21">
        <f>IF($H64="","",IFERROR($H64+$I64,0))</f>
        <v/>
      </c>
      <c r="K64" s="17" t="n"/>
      <c r="L64" s="4" t="n"/>
      <c r="M64" s="3">
        <f>IF(COUNTA($B64:$F64)=0,"",IF($E64&lt;=0,"Quantité à vérifier","OK"))</f>
        <v/>
      </c>
    </row>
    <row r="65" ht="28" customHeight="1">
      <c r="A65" s="11">
        <f>IF($B65="","",COUNTIF($B$15:$B65,"&lt;&gt;"))</f>
        <v/>
      </c>
      <c r="B65" s="4" t="n"/>
      <c r="C65" s="4" t="n"/>
      <c r="D65" s="12" t="n"/>
      <c r="E65" s="13" t="n"/>
      <c r="F65" s="14" t="n"/>
      <c r="G65" s="15">
        <f>IF($B65="","",IFERROR(VLOOKUP($B65,'Referentiel'!$A$5:$C$104,3,FALSE),20%))</f>
        <v/>
      </c>
      <c r="H65" s="16">
        <f>IF(COUNTA($B65:$F65)=0,"",IFERROR($E65*$F65,0))</f>
        <v/>
      </c>
      <c r="I65" s="16">
        <f>IF($H65="","",IFERROR($H65*$G65,0))</f>
        <v/>
      </c>
      <c r="J65" s="16">
        <f>IF($H65="","",IFERROR($H65+$I65,0))</f>
        <v/>
      </c>
      <c r="K65" s="17" t="n"/>
      <c r="L65" s="4" t="n"/>
      <c r="M65" s="18">
        <f>IF(COUNTA($B65:$F65)=0,"",IF($E65&lt;=0,"Quantité à vérifier","OK"))</f>
        <v/>
      </c>
    </row>
    <row r="66" ht="28" customHeight="1">
      <c r="A66" s="19">
        <f>IF($B66="","",COUNTIF($B$15:$B66,"&lt;&gt;"))</f>
        <v/>
      </c>
      <c r="B66" s="4" t="n"/>
      <c r="C66" s="4" t="n"/>
      <c r="D66" s="12" t="n"/>
      <c r="E66" s="13" t="n"/>
      <c r="F66" s="14" t="n"/>
      <c r="G66" s="20">
        <f>IF($B66="","",IFERROR(VLOOKUP($B66,'Referentiel'!$A$5:$C$104,3,FALSE),20%))</f>
        <v/>
      </c>
      <c r="H66" s="21">
        <f>IF(COUNTA($B66:$F66)=0,"",IFERROR($E66*$F66,0))</f>
        <v/>
      </c>
      <c r="I66" s="21">
        <f>IF($H66="","",IFERROR($H66*$G66,0))</f>
        <v/>
      </c>
      <c r="J66" s="21">
        <f>IF($H66="","",IFERROR($H66+$I66,0))</f>
        <v/>
      </c>
      <c r="K66" s="17" t="n"/>
      <c r="L66" s="4" t="n"/>
      <c r="M66" s="3">
        <f>IF(COUNTA($B66:$F66)=0,"",IF($E66&lt;=0,"Quantité à vérifier","OK"))</f>
        <v/>
      </c>
    </row>
    <row r="67" ht="28" customHeight="1">
      <c r="A67" s="11">
        <f>IF($B67="","",COUNTIF($B$15:$B67,"&lt;&gt;"))</f>
        <v/>
      </c>
      <c r="B67" s="4" t="n"/>
      <c r="C67" s="4" t="n"/>
      <c r="D67" s="12" t="n"/>
      <c r="E67" s="13" t="n"/>
      <c r="F67" s="14" t="n"/>
      <c r="G67" s="15">
        <f>IF($B67="","",IFERROR(VLOOKUP($B67,'Referentiel'!$A$5:$C$104,3,FALSE),20%))</f>
        <v/>
      </c>
      <c r="H67" s="16">
        <f>IF(COUNTA($B67:$F67)=0,"",IFERROR($E67*$F67,0))</f>
        <v/>
      </c>
      <c r="I67" s="16">
        <f>IF($H67="","",IFERROR($H67*$G67,0))</f>
        <v/>
      </c>
      <c r="J67" s="16">
        <f>IF($H67="","",IFERROR($H67+$I67,0))</f>
        <v/>
      </c>
      <c r="K67" s="17" t="n"/>
      <c r="L67" s="4" t="n"/>
      <c r="M67" s="18">
        <f>IF(COUNTA($B67:$F67)=0,"",IF($E67&lt;=0,"Quantité à vérifier","OK"))</f>
        <v/>
      </c>
    </row>
    <row r="68" ht="28" customHeight="1">
      <c r="A68" s="19">
        <f>IF($B68="","",COUNTIF($B$15:$B68,"&lt;&gt;"))</f>
        <v/>
      </c>
      <c r="B68" s="4" t="n"/>
      <c r="C68" s="4" t="n"/>
      <c r="D68" s="12" t="n"/>
      <c r="E68" s="13" t="n"/>
      <c r="F68" s="14" t="n"/>
      <c r="G68" s="20">
        <f>IF($B68="","",IFERROR(VLOOKUP($B68,'Referentiel'!$A$5:$C$104,3,FALSE),20%))</f>
        <v/>
      </c>
      <c r="H68" s="21">
        <f>IF(COUNTA($B68:$F68)=0,"",IFERROR($E68*$F68,0))</f>
        <v/>
      </c>
      <c r="I68" s="21">
        <f>IF($H68="","",IFERROR($H68*$G68,0))</f>
        <v/>
      </c>
      <c r="J68" s="21">
        <f>IF($H68="","",IFERROR($H68+$I68,0))</f>
        <v/>
      </c>
      <c r="K68" s="17" t="n"/>
      <c r="L68" s="4" t="n"/>
      <c r="M68" s="3">
        <f>IF(COUNTA($B68:$F68)=0,"",IF($E68&lt;=0,"Quantité à vérifier","OK"))</f>
        <v/>
      </c>
    </row>
    <row r="69" ht="28" customHeight="1">
      <c r="A69" s="11">
        <f>IF($B69="","",COUNTIF($B$15:$B69,"&lt;&gt;"))</f>
        <v/>
      </c>
      <c r="B69" s="4" t="n"/>
      <c r="C69" s="4" t="n"/>
      <c r="D69" s="12" t="n"/>
      <c r="E69" s="13" t="n"/>
      <c r="F69" s="14" t="n"/>
      <c r="G69" s="15">
        <f>IF($B69="","",IFERROR(VLOOKUP($B69,'Referentiel'!$A$5:$C$104,3,FALSE),20%))</f>
        <v/>
      </c>
      <c r="H69" s="16">
        <f>IF(COUNTA($B69:$F69)=0,"",IFERROR($E69*$F69,0))</f>
        <v/>
      </c>
      <c r="I69" s="16">
        <f>IF($H69="","",IFERROR($H69*$G69,0))</f>
        <v/>
      </c>
      <c r="J69" s="16">
        <f>IF($H69="","",IFERROR($H69+$I69,0))</f>
        <v/>
      </c>
      <c r="K69" s="17" t="n"/>
      <c r="L69" s="4" t="n"/>
      <c r="M69" s="18">
        <f>IF(COUNTA($B69:$F69)=0,"",IF($E69&lt;=0,"Quantité à vérifier","OK"))</f>
        <v/>
      </c>
    </row>
    <row r="70" ht="28" customHeight="1">
      <c r="A70" s="19">
        <f>IF($B70="","",COUNTIF($B$15:$B70,"&lt;&gt;"))</f>
        <v/>
      </c>
      <c r="B70" s="4" t="n"/>
      <c r="C70" s="4" t="n"/>
      <c r="D70" s="12" t="n"/>
      <c r="E70" s="13" t="n"/>
      <c r="F70" s="14" t="n"/>
      <c r="G70" s="20">
        <f>IF($B70="","",IFERROR(VLOOKUP($B70,'Referentiel'!$A$5:$C$104,3,FALSE),20%))</f>
        <v/>
      </c>
      <c r="H70" s="21">
        <f>IF(COUNTA($B70:$F70)=0,"",IFERROR($E70*$F70,0))</f>
        <v/>
      </c>
      <c r="I70" s="21">
        <f>IF($H70="","",IFERROR($H70*$G70,0))</f>
        <v/>
      </c>
      <c r="J70" s="21">
        <f>IF($H70="","",IFERROR($H70+$I70,0))</f>
        <v/>
      </c>
      <c r="K70" s="17" t="n"/>
      <c r="L70" s="4" t="n"/>
      <c r="M70" s="3">
        <f>IF(COUNTA($B70:$F70)=0,"",IF($E70&lt;=0,"Quantité à vérifier","OK"))</f>
        <v/>
      </c>
    </row>
    <row r="71" ht="28" customHeight="1">
      <c r="A71" s="11">
        <f>IF($B71="","",COUNTIF($B$15:$B71,"&lt;&gt;"))</f>
        <v/>
      </c>
      <c r="B71" s="4" t="n"/>
      <c r="C71" s="4" t="n"/>
      <c r="D71" s="12" t="n"/>
      <c r="E71" s="13" t="n"/>
      <c r="F71" s="14" t="n"/>
      <c r="G71" s="15">
        <f>IF($B71="","",IFERROR(VLOOKUP($B71,'Referentiel'!$A$5:$C$104,3,FALSE),20%))</f>
        <v/>
      </c>
      <c r="H71" s="16">
        <f>IF(COUNTA($B71:$F71)=0,"",IFERROR($E71*$F71,0))</f>
        <v/>
      </c>
      <c r="I71" s="16">
        <f>IF($H71="","",IFERROR($H71*$G71,0))</f>
        <v/>
      </c>
      <c r="J71" s="16">
        <f>IF($H71="","",IFERROR($H71+$I71,0))</f>
        <v/>
      </c>
      <c r="K71" s="17" t="n"/>
      <c r="L71" s="4" t="n"/>
      <c r="M71" s="18">
        <f>IF(COUNTA($B71:$F71)=0,"",IF($E71&lt;=0,"Quantité à vérifier","OK"))</f>
        <v/>
      </c>
    </row>
    <row r="72" ht="28" customHeight="1">
      <c r="A72" s="19">
        <f>IF($B72="","",COUNTIF($B$15:$B72,"&lt;&gt;"))</f>
        <v/>
      </c>
      <c r="B72" s="4" t="n"/>
      <c r="C72" s="4" t="n"/>
      <c r="D72" s="12" t="n"/>
      <c r="E72" s="13" t="n"/>
      <c r="F72" s="14" t="n"/>
      <c r="G72" s="20">
        <f>IF($B72="","",IFERROR(VLOOKUP($B72,'Referentiel'!$A$5:$C$104,3,FALSE),20%))</f>
        <v/>
      </c>
      <c r="H72" s="21">
        <f>IF(COUNTA($B72:$F72)=0,"",IFERROR($E72*$F72,0))</f>
        <v/>
      </c>
      <c r="I72" s="21">
        <f>IF($H72="","",IFERROR($H72*$G72,0))</f>
        <v/>
      </c>
      <c r="J72" s="21">
        <f>IF($H72="","",IFERROR($H72+$I72,0))</f>
        <v/>
      </c>
      <c r="K72" s="17" t="n"/>
      <c r="L72" s="4" t="n"/>
      <c r="M72" s="3">
        <f>IF(COUNTA($B72:$F72)=0,"",IF($E72&lt;=0,"Quantité à vérifier","OK"))</f>
        <v/>
      </c>
    </row>
    <row r="73" ht="28" customHeight="1">
      <c r="A73" s="11">
        <f>IF($B73="","",COUNTIF($B$15:$B73,"&lt;&gt;"))</f>
        <v/>
      </c>
      <c r="B73" s="4" t="n"/>
      <c r="C73" s="4" t="n"/>
      <c r="D73" s="12" t="n"/>
      <c r="E73" s="13" t="n"/>
      <c r="F73" s="14" t="n"/>
      <c r="G73" s="15">
        <f>IF($B73="","",IFERROR(VLOOKUP($B73,'Referentiel'!$A$5:$C$104,3,FALSE),20%))</f>
        <v/>
      </c>
      <c r="H73" s="16">
        <f>IF(COUNTA($B73:$F73)=0,"",IFERROR($E73*$F73,0))</f>
        <v/>
      </c>
      <c r="I73" s="16">
        <f>IF($H73="","",IFERROR($H73*$G73,0))</f>
        <v/>
      </c>
      <c r="J73" s="16">
        <f>IF($H73="","",IFERROR($H73+$I73,0))</f>
        <v/>
      </c>
      <c r="K73" s="17" t="n"/>
      <c r="L73" s="4" t="n"/>
      <c r="M73" s="18">
        <f>IF(COUNTA($B73:$F73)=0,"",IF($E73&lt;=0,"Quantité à vérifier","OK"))</f>
        <v/>
      </c>
    </row>
    <row r="74" ht="28" customHeight="1">
      <c r="A74" s="19">
        <f>IF($B74="","",COUNTIF($B$15:$B74,"&lt;&gt;"))</f>
        <v/>
      </c>
      <c r="B74" s="4" t="n"/>
      <c r="C74" s="4" t="n"/>
      <c r="D74" s="12" t="n"/>
      <c r="E74" s="13" t="n"/>
      <c r="F74" s="14" t="n"/>
      <c r="G74" s="20">
        <f>IF($B74="","",IFERROR(VLOOKUP($B74,'Referentiel'!$A$5:$C$104,3,FALSE),20%))</f>
        <v/>
      </c>
      <c r="H74" s="21">
        <f>IF(COUNTA($B74:$F74)=0,"",IFERROR($E74*$F74,0))</f>
        <v/>
      </c>
      <c r="I74" s="21">
        <f>IF($H74="","",IFERROR($H74*$G74,0))</f>
        <v/>
      </c>
      <c r="J74" s="21">
        <f>IF($H74="","",IFERROR($H74+$I74,0))</f>
        <v/>
      </c>
      <c r="K74" s="17" t="n"/>
      <c r="L74" s="4" t="n"/>
      <c r="M74" s="3">
        <f>IF(COUNTA($B74:$F74)=0,"",IF($E74&lt;=0,"Quantité à vérifier","OK"))</f>
        <v/>
      </c>
    </row>
    <row r="75" ht="28" customHeight="1">
      <c r="A75" s="11">
        <f>IF($B75="","",COUNTIF($B$15:$B75,"&lt;&gt;"))</f>
        <v/>
      </c>
      <c r="B75" s="4" t="n"/>
      <c r="C75" s="4" t="n"/>
      <c r="D75" s="12" t="n"/>
      <c r="E75" s="13" t="n"/>
      <c r="F75" s="14" t="n"/>
      <c r="G75" s="15">
        <f>IF($B75="","",IFERROR(VLOOKUP($B75,'Referentiel'!$A$5:$C$104,3,FALSE),20%))</f>
        <v/>
      </c>
      <c r="H75" s="16">
        <f>IF(COUNTA($B75:$F75)=0,"",IFERROR($E75*$F75,0))</f>
        <v/>
      </c>
      <c r="I75" s="16">
        <f>IF($H75="","",IFERROR($H75*$G75,0))</f>
        <v/>
      </c>
      <c r="J75" s="16">
        <f>IF($H75="","",IFERROR($H75+$I75,0))</f>
        <v/>
      </c>
      <c r="K75" s="17" t="n"/>
      <c r="L75" s="4" t="n"/>
      <c r="M75" s="18">
        <f>IF(COUNTA($B75:$F75)=0,"",IF($E75&lt;=0,"Quantité à vérifier","OK"))</f>
        <v/>
      </c>
    </row>
    <row r="76" ht="28" customHeight="1">
      <c r="A76" s="19">
        <f>IF($B76="","",COUNTIF($B$15:$B76,"&lt;&gt;"))</f>
        <v/>
      </c>
      <c r="B76" s="4" t="n"/>
      <c r="C76" s="4" t="n"/>
      <c r="D76" s="12" t="n"/>
      <c r="E76" s="13" t="n"/>
      <c r="F76" s="14" t="n"/>
      <c r="G76" s="20">
        <f>IF($B76="","",IFERROR(VLOOKUP($B76,'Referentiel'!$A$5:$C$104,3,FALSE),20%))</f>
        <v/>
      </c>
      <c r="H76" s="21">
        <f>IF(COUNTA($B76:$F76)=0,"",IFERROR($E76*$F76,0))</f>
        <v/>
      </c>
      <c r="I76" s="21">
        <f>IF($H76="","",IFERROR($H76*$G76,0))</f>
        <v/>
      </c>
      <c r="J76" s="21">
        <f>IF($H76="","",IFERROR($H76+$I76,0))</f>
        <v/>
      </c>
      <c r="K76" s="17" t="n"/>
      <c r="L76" s="4" t="n"/>
      <c r="M76" s="3">
        <f>IF(COUNTA($B76:$F76)=0,"",IF($E76&lt;=0,"Quantité à vérifier","OK"))</f>
        <v/>
      </c>
    </row>
    <row r="77" ht="28" customHeight="1">
      <c r="A77" s="11">
        <f>IF($B77="","",COUNTIF($B$15:$B77,"&lt;&gt;"))</f>
        <v/>
      </c>
      <c r="B77" s="4" t="n"/>
      <c r="C77" s="4" t="n"/>
      <c r="D77" s="12" t="n"/>
      <c r="E77" s="13" t="n"/>
      <c r="F77" s="14" t="n"/>
      <c r="G77" s="15">
        <f>IF($B77="","",IFERROR(VLOOKUP($B77,'Referentiel'!$A$5:$C$104,3,FALSE),20%))</f>
        <v/>
      </c>
      <c r="H77" s="16">
        <f>IF(COUNTA($B77:$F77)=0,"",IFERROR($E77*$F77,0))</f>
        <v/>
      </c>
      <c r="I77" s="16">
        <f>IF($H77="","",IFERROR($H77*$G77,0))</f>
        <v/>
      </c>
      <c r="J77" s="16">
        <f>IF($H77="","",IFERROR($H77+$I77,0))</f>
        <v/>
      </c>
      <c r="K77" s="17" t="n"/>
      <c r="L77" s="4" t="n"/>
      <c r="M77" s="18">
        <f>IF(COUNTA($B77:$F77)=0,"",IF($E77&lt;=0,"Quantité à vérifier","OK"))</f>
        <v/>
      </c>
    </row>
    <row r="78" ht="28" customHeight="1">
      <c r="A78" s="19">
        <f>IF($B78="","",COUNTIF($B$15:$B78,"&lt;&gt;"))</f>
        <v/>
      </c>
      <c r="B78" s="4" t="n"/>
      <c r="C78" s="4" t="n"/>
      <c r="D78" s="12" t="n"/>
      <c r="E78" s="13" t="n"/>
      <c r="F78" s="14" t="n"/>
      <c r="G78" s="20">
        <f>IF($B78="","",IFERROR(VLOOKUP($B78,'Referentiel'!$A$5:$C$104,3,FALSE),20%))</f>
        <v/>
      </c>
      <c r="H78" s="21">
        <f>IF(COUNTA($B78:$F78)=0,"",IFERROR($E78*$F78,0))</f>
        <v/>
      </c>
      <c r="I78" s="21">
        <f>IF($H78="","",IFERROR($H78*$G78,0))</f>
        <v/>
      </c>
      <c r="J78" s="21">
        <f>IF($H78="","",IFERROR($H78+$I78,0))</f>
        <v/>
      </c>
      <c r="K78" s="17" t="n"/>
      <c r="L78" s="4" t="n"/>
      <c r="M78" s="3">
        <f>IF(COUNTA($B78:$F78)=0,"",IF($E78&lt;=0,"Quantité à vérifier","OK"))</f>
        <v/>
      </c>
    </row>
    <row r="79" ht="28" customHeight="1">
      <c r="A79" s="11">
        <f>IF($B79="","",COUNTIF($B$15:$B79,"&lt;&gt;"))</f>
        <v/>
      </c>
      <c r="B79" s="4" t="n"/>
      <c r="C79" s="4" t="n"/>
      <c r="D79" s="12" t="n"/>
      <c r="E79" s="13" t="n"/>
      <c r="F79" s="14" t="n"/>
      <c r="G79" s="15">
        <f>IF($B79="","",IFERROR(VLOOKUP($B79,'Referentiel'!$A$5:$C$104,3,FALSE),20%))</f>
        <v/>
      </c>
      <c r="H79" s="16">
        <f>IF(COUNTA($B79:$F79)=0,"",IFERROR($E79*$F79,0))</f>
        <v/>
      </c>
      <c r="I79" s="16">
        <f>IF($H79="","",IFERROR($H79*$G79,0))</f>
        <v/>
      </c>
      <c r="J79" s="16">
        <f>IF($H79="","",IFERROR($H79+$I79,0))</f>
        <v/>
      </c>
      <c r="K79" s="17" t="n"/>
      <c r="L79" s="4" t="n"/>
      <c r="M79" s="18">
        <f>IF(COUNTA($B79:$F79)=0,"",IF($E79&lt;=0,"Quantité à vérifier","OK"))</f>
        <v/>
      </c>
    </row>
    <row r="80" ht="28" customHeight="1">
      <c r="A80" s="19">
        <f>IF($B80="","",COUNTIF($B$15:$B80,"&lt;&gt;"))</f>
        <v/>
      </c>
      <c r="B80" s="4" t="n"/>
      <c r="C80" s="4" t="n"/>
      <c r="D80" s="12" t="n"/>
      <c r="E80" s="13" t="n"/>
      <c r="F80" s="14" t="n"/>
      <c r="G80" s="20">
        <f>IF($B80="","",IFERROR(VLOOKUP($B80,'Referentiel'!$A$5:$C$104,3,FALSE),20%))</f>
        <v/>
      </c>
      <c r="H80" s="21">
        <f>IF(COUNTA($B80:$F80)=0,"",IFERROR($E80*$F80,0))</f>
        <v/>
      </c>
      <c r="I80" s="21">
        <f>IF($H80="","",IFERROR($H80*$G80,0))</f>
        <v/>
      </c>
      <c r="J80" s="21">
        <f>IF($H80="","",IFERROR($H80+$I80,0))</f>
        <v/>
      </c>
      <c r="K80" s="17" t="n"/>
      <c r="L80" s="4" t="n"/>
      <c r="M80" s="3">
        <f>IF(COUNTA($B80:$F80)=0,"",IF($E80&lt;=0,"Quantité à vérifier","OK"))</f>
        <v/>
      </c>
    </row>
    <row r="81" ht="28" customHeight="1">
      <c r="A81" s="11">
        <f>IF($B81="","",COUNTIF($B$15:$B81,"&lt;&gt;"))</f>
        <v/>
      </c>
      <c r="B81" s="4" t="n"/>
      <c r="C81" s="4" t="n"/>
      <c r="D81" s="12" t="n"/>
      <c r="E81" s="13" t="n"/>
      <c r="F81" s="14" t="n"/>
      <c r="G81" s="15">
        <f>IF($B81="","",IFERROR(VLOOKUP($B81,'Referentiel'!$A$5:$C$104,3,FALSE),20%))</f>
        <v/>
      </c>
      <c r="H81" s="16">
        <f>IF(COUNTA($B81:$F81)=0,"",IFERROR($E81*$F81,0))</f>
        <v/>
      </c>
      <c r="I81" s="16">
        <f>IF($H81="","",IFERROR($H81*$G81,0))</f>
        <v/>
      </c>
      <c r="J81" s="16">
        <f>IF($H81="","",IFERROR($H81+$I81,0))</f>
        <v/>
      </c>
      <c r="K81" s="17" t="n"/>
      <c r="L81" s="4" t="n"/>
      <c r="M81" s="18">
        <f>IF(COUNTA($B81:$F81)=0,"",IF($E81&lt;=0,"Quantité à vérifier","OK"))</f>
        <v/>
      </c>
    </row>
    <row r="82" ht="28" customHeight="1">
      <c r="A82" s="19">
        <f>IF($B82="","",COUNTIF($B$15:$B82,"&lt;&gt;"))</f>
        <v/>
      </c>
      <c r="B82" s="4" t="n"/>
      <c r="C82" s="4" t="n"/>
      <c r="D82" s="12" t="n"/>
      <c r="E82" s="13" t="n"/>
      <c r="F82" s="14" t="n"/>
      <c r="G82" s="20">
        <f>IF($B82="","",IFERROR(VLOOKUP($B82,'Referentiel'!$A$5:$C$104,3,FALSE),20%))</f>
        <v/>
      </c>
      <c r="H82" s="21">
        <f>IF(COUNTA($B82:$F82)=0,"",IFERROR($E82*$F82,0))</f>
        <v/>
      </c>
      <c r="I82" s="21">
        <f>IF($H82="","",IFERROR($H82*$G82,0))</f>
        <v/>
      </c>
      <c r="J82" s="21">
        <f>IF($H82="","",IFERROR($H82+$I82,0))</f>
        <v/>
      </c>
      <c r="K82" s="17" t="n"/>
      <c r="L82" s="4" t="n"/>
      <c r="M82" s="3">
        <f>IF(COUNTA($B82:$F82)=0,"",IF($E82&lt;=0,"Quantité à vérifier","OK"))</f>
        <v/>
      </c>
    </row>
    <row r="83" ht="28" customHeight="1">
      <c r="A83" s="11">
        <f>IF($B83="","",COUNTIF($B$15:$B83,"&lt;&gt;"))</f>
        <v/>
      </c>
      <c r="B83" s="4" t="n"/>
      <c r="C83" s="4" t="n"/>
      <c r="D83" s="12" t="n"/>
      <c r="E83" s="13" t="n"/>
      <c r="F83" s="14" t="n"/>
      <c r="G83" s="15">
        <f>IF($B83="","",IFERROR(VLOOKUP($B83,'Referentiel'!$A$5:$C$104,3,FALSE),20%))</f>
        <v/>
      </c>
      <c r="H83" s="16">
        <f>IF(COUNTA($B83:$F83)=0,"",IFERROR($E83*$F83,0))</f>
        <v/>
      </c>
      <c r="I83" s="16">
        <f>IF($H83="","",IFERROR($H83*$G83,0))</f>
        <v/>
      </c>
      <c r="J83" s="16">
        <f>IF($H83="","",IFERROR($H83+$I83,0))</f>
        <v/>
      </c>
      <c r="K83" s="17" t="n"/>
      <c r="L83" s="4" t="n"/>
      <c r="M83" s="18">
        <f>IF(COUNTA($B83:$F83)=0,"",IF($E83&lt;=0,"Quantité à vérifier","OK"))</f>
        <v/>
      </c>
    </row>
    <row r="84" ht="28" customHeight="1">
      <c r="A84" s="19">
        <f>IF($B84="","",COUNTIF($B$15:$B84,"&lt;&gt;"))</f>
        <v/>
      </c>
      <c r="B84" s="4" t="n"/>
      <c r="C84" s="4" t="n"/>
      <c r="D84" s="12" t="n"/>
      <c r="E84" s="13" t="n"/>
      <c r="F84" s="14" t="n"/>
      <c r="G84" s="20">
        <f>IF($B84="","",IFERROR(VLOOKUP($B84,'Referentiel'!$A$5:$C$104,3,FALSE),20%))</f>
        <v/>
      </c>
      <c r="H84" s="21">
        <f>IF(COUNTA($B84:$F84)=0,"",IFERROR($E84*$F84,0))</f>
        <v/>
      </c>
      <c r="I84" s="21">
        <f>IF($H84="","",IFERROR($H84*$G84,0))</f>
        <v/>
      </c>
      <c r="J84" s="21">
        <f>IF($H84="","",IFERROR($H84+$I84,0))</f>
        <v/>
      </c>
      <c r="K84" s="17" t="n"/>
      <c r="L84" s="4" t="n"/>
      <c r="M84" s="3">
        <f>IF(COUNTA($B84:$F84)=0,"",IF($E84&lt;=0,"Quantité à vérifier","OK"))</f>
        <v/>
      </c>
    </row>
    <row r="85" ht="28" customHeight="1">
      <c r="A85" s="11">
        <f>IF($B85="","",COUNTIF($B$15:$B85,"&lt;&gt;"))</f>
        <v/>
      </c>
      <c r="B85" s="4" t="n"/>
      <c r="C85" s="4" t="n"/>
      <c r="D85" s="12" t="n"/>
      <c r="E85" s="13" t="n"/>
      <c r="F85" s="14" t="n"/>
      <c r="G85" s="15">
        <f>IF($B85="","",IFERROR(VLOOKUP($B85,'Referentiel'!$A$5:$C$104,3,FALSE),20%))</f>
        <v/>
      </c>
      <c r="H85" s="16">
        <f>IF(COUNTA($B85:$F85)=0,"",IFERROR($E85*$F85,0))</f>
        <v/>
      </c>
      <c r="I85" s="16">
        <f>IF($H85="","",IFERROR($H85*$G85,0))</f>
        <v/>
      </c>
      <c r="J85" s="16">
        <f>IF($H85="","",IFERROR($H85+$I85,0))</f>
        <v/>
      </c>
      <c r="K85" s="17" t="n"/>
      <c r="L85" s="4" t="n"/>
      <c r="M85" s="18">
        <f>IF(COUNTA($B85:$F85)=0,"",IF($E85&lt;=0,"Quantité à vérifier","OK"))</f>
        <v/>
      </c>
    </row>
    <row r="86" ht="28" customHeight="1">
      <c r="A86" s="19">
        <f>IF($B86="","",COUNTIF($B$15:$B86,"&lt;&gt;"))</f>
        <v/>
      </c>
      <c r="B86" s="4" t="n"/>
      <c r="C86" s="4" t="n"/>
      <c r="D86" s="12" t="n"/>
      <c r="E86" s="13" t="n"/>
      <c r="F86" s="14" t="n"/>
      <c r="G86" s="20">
        <f>IF($B86="","",IFERROR(VLOOKUP($B86,'Referentiel'!$A$5:$C$104,3,FALSE),20%))</f>
        <v/>
      </c>
      <c r="H86" s="21">
        <f>IF(COUNTA($B86:$F86)=0,"",IFERROR($E86*$F86,0))</f>
        <v/>
      </c>
      <c r="I86" s="21">
        <f>IF($H86="","",IFERROR($H86*$G86,0))</f>
        <v/>
      </c>
      <c r="J86" s="21">
        <f>IF($H86="","",IFERROR($H86+$I86,0))</f>
        <v/>
      </c>
      <c r="K86" s="17" t="n"/>
      <c r="L86" s="4" t="n"/>
      <c r="M86" s="3">
        <f>IF(COUNTA($B86:$F86)=0,"",IF($E86&lt;=0,"Quantité à vérifier","OK"))</f>
        <v/>
      </c>
    </row>
    <row r="87" ht="28" customHeight="1">
      <c r="A87" s="11">
        <f>IF($B87="","",COUNTIF($B$15:$B87,"&lt;&gt;"))</f>
        <v/>
      </c>
      <c r="B87" s="4" t="n"/>
      <c r="C87" s="4" t="n"/>
      <c r="D87" s="12" t="n"/>
      <c r="E87" s="13" t="n"/>
      <c r="F87" s="14" t="n"/>
      <c r="G87" s="15">
        <f>IF($B87="","",IFERROR(VLOOKUP($B87,'Referentiel'!$A$5:$C$104,3,FALSE),20%))</f>
        <v/>
      </c>
      <c r="H87" s="16">
        <f>IF(COUNTA($B87:$F87)=0,"",IFERROR($E87*$F87,0))</f>
        <v/>
      </c>
      <c r="I87" s="16">
        <f>IF($H87="","",IFERROR($H87*$G87,0))</f>
        <v/>
      </c>
      <c r="J87" s="16">
        <f>IF($H87="","",IFERROR($H87+$I87,0))</f>
        <v/>
      </c>
      <c r="K87" s="17" t="n"/>
      <c r="L87" s="4" t="n"/>
      <c r="M87" s="18">
        <f>IF(COUNTA($B87:$F87)=0,"",IF($E87&lt;=0,"Quantité à vérifier","OK"))</f>
        <v/>
      </c>
    </row>
    <row r="88" ht="28" customHeight="1">
      <c r="A88" s="19">
        <f>IF($B88="","",COUNTIF($B$15:$B88,"&lt;&gt;"))</f>
        <v/>
      </c>
      <c r="B88" s="4" t="n"/>
      <c r="C88" s="4" t="n"/>
      <c r="D88" s="12" t="n"/>
      <c r="E88" s="13" t="n"/>
      <c r="F88" s="14" t="n"/>
      <c r="G88" s="20">
        <f>IF($B88="","",IFERROR(VLOOKUP($B88,'Referentiel'!$A$5:$C$104,3,FALSE),20%))</f>
        <v/>
      </c>
      <c r="H88" s="21">
        <f>IF(COUNTA($B88:$F88)=0,"",IFERROR($E88*$F88,0))</f>
        <v/>
      </c>
      <c r="I88" s="21">
        <f>IF($H88="","",IFERROR($H88*$G88,0))</f>
        <v/>
      </c>
      <c r="J88" s="21">
        <f>IF($H88="","",IFERROR($H88+$I88,0))</f>
        <v/>
      </c>
      <c r="K88" s="17" t="n"/>
      <c r="L88" s="4" t="n"/>
      <c r="M88" s="3">
        <f>IF(COUNTA($B88:$F88)=0,"",IF($E88&lt;=0,"Quantité à vérifier","OK"))</f>
        <v/>
      </c>
    </row>
    <row r="89" ht="28" customHeight="1">
      <c r="A89" s="11">
        <f>IF($B89="","",COUNTIF($B$15:$B89,"&lt;&gt;"))</f>
        <v/>
      </c>
      <c r="B89" s="4" t="n"/>
      <c r="C89" s="4" t="n"/>
      <c r="D89" s="12" t="n"/>
      <c r="E89" s="13" t="n"/>
      <c r="F89" s="14" t="n"/>
      <c r="G89" s="15">
        <f>IF($B89="","",IFERROR(VLOOKUP($B89,'Referentiel'!$A$5:$C$104,3,FALSE),20%))</f>
        <v/>
      </c>
      <c r="H89" s="16">
        <f>IF(COUNTA($B89:$F89)=0,"",IFERROR($E89*$F89,0))</f>
        <v/>
      </c>
      <c r="I89" s="16">
        <f>IF($H89="","",IFERROR($H89*$G89,0))</f>
        <v/>
      </c>
      <c r="J89" s="16">
        <f>IF($H89="","",IFERROR($H89+$I89,0))</f>
        <v/>
      </c>
      <c r="K89" s="17" t="n"/>
      <c r="L89" s="4" t="n"/>
      <c r="M89" s="18">
        <f>IF(COUNTA($B89:$F89)=0,"",IF($E89&lt;=0,"Quantité à vérifier","OK"))</f>
        <v/>
      </c>
    </row>
    <row r="90" ht="28" customHeight="1">
      <c r="A90" s="19">
        <f>IF($B90="","",COUNTIF($B$15:$B90,"&lt;&gt;"))</f>
        <v/>
      </c>
      <c r="B90" s="4" t="n"/>
      <c r="C90" s="4" t="n"/>
      <c r="D90" s="12" t="n"/>
      <c r="E90" s="13" t="n"/>
      <c r="F90" s="14" t="n"/>
      <c r="G90" s="20">
        <f>IF($B90="","",IFERROR(VLOOKUP($B90,'Referentiel'!$A$5:$C$104,3,FALSE),20%))</f>
        <v/>
      </c>
      <c r="H90" s="21">
        <f>IF(COUNTA($B90:$F90)=0,"",IFERROR($E90*$F90,0))</f>
        <v/>
      </c>
      <c r="I90" s="21">
        <f>IF($H90="","",IFERROR($H90*$G90,0))</f>
        <v/>
      </c>
      <c r="J90" s="21">
        <f>IF($H90="","",IFERROR($H90+$I90,0))</f>
        <v/>
      </c>
      <c r="K90" s="17" t="n"/>
      <c r="L90" s="4" t="n"/>
      <c r="M90" s="3">
        <f>IF(COUNTA($B90:$F90)=0,"",IF($E90&lt;=0,"Quantité à vérifier","OK"))</f>
        <v/>
      </c>
    </row>
    <row r="91" ht="28" customHeight="1">
      <c r="A91" s="11">
        <f>IF($B91="","",COUNTIF($B$15:$B91,"&lt;&gt;"))</f>
        <v/>
      </c>
      <c r="B91" s="4" t="n"/>
      <c r="C91" s="4" t="n"/>
      <c r="D91" s="12" t="n"/>
      <c r="E91" s="13" t="n"/>
      <c r="F91" s="14" t="n"/>
      <c r="G91" s="15">
        <f>IF($B91="","",IFERROR(VLOOKUP($B91,'Referentiel'!$A$5:$C$104,3,FALSE),20%))</f>
        <v/>
      </c>
      <c r="H91" s="16">
        <f>IF(COUNTA($B91:$F91)=0,"",IFERROR($E91*$F91,0))</f>
        <v/>
      </c>
      <c r="I91" s="16">
        <f>IF($H91="","",IFERROR($H91*$G91,0))</f>
        <v/>
      </c>
      <c r="J91" s="16">
        <f>IF($H91="","",IFERROR($H91+$I91,0))</f>
        <v/>
      </c>
      <c r="K91" s="17" t="n"/>
      <c r="L91" s="4" t="n"/>
      <c r="M91" s="18">
        <f>IF(COUNTA($B91:$F91)=0,"",IF($E91&lt;=0,"Quantité à vérifier","OK"))</f>
        <v/>
      </c>
    </row>
    <row r="92" ht="28" customHeight="1">
      <c r="A92" s="19">
        <f>IF($B92="","",COUNTIF($B$15:$B92,"&lt;&gt;"))</f>
        <v/>
      </c>
      <c r="B92" s="4" t="n"/>
      <c r="C92" s="4" t="n"/>
      <c r="D92" s="12" t="n"/>
      <c r="E92" s="13" t="n"/>
      <c r="F92" s="14" t="n"/>
      <c r="G92" s="20">
        <f>IF($B92="","",IFERROR(VLOOKUP($B92,'Referentiel'!$A$5:$C$104,3,FALSE),20%))</f>
        <v/>
      </c>
      <c r="H92" s="21">
        <f>IF(COUNTA($B92:$F92)=0,"",IFERROR($E92*$F92,0))</f>
        <v/>
      </c>
      <c r="I92" s="21">
        <f>IF($H92="","",IFERROR($H92*$G92,0))</f>
        <v/>
      </c>
      <c r="J92" s="21">
        <f>IF($H92="","",IFERROR($H92+$I92,0))</f>
        <v/>
      </c>
      <c r="K92" s="17" t="n"/>
      <c r="L92" s="4" t="n"/>
      <c r="M92" s="3">
        <f>IF(COUNTA($B92:$F92)=0,"",IF($E92&lt;=0,"Quantité à vérifier","OK"))</f>
        <v/>
      </c>
    </row>
    <row r="93" ht="28" customHeight="1">
      <c r="A93" s="11">
        <f>IF($B93="","",COUNTIF($B$15:$B93,"&lt;&gt;"))</f>
        <v/>
      </c>
      <c r="B93" s="4" t="n"/>
      <c r="C93" s="4" t="n"/>
      <c r="D93" s="12" t="n"/>
      <c r="E93" s="13" t="n"/>
      <c r="F93" s="14" t="n"/>
      <c r="G93" s="15">
        <f>IF($B93="","",IFERROR(VLOOKUP($B93,'Referentiel'!$A$5:$C$104,3,FALSE),20%))</f>
        <v/>
      </c>
      <c r="H93" s="16">
        <f>IF(COUNTA($B93:$F93)=0,"",IFERROR($E93*$F93,0))</f>
        <v/>
      </c>
      <c r="I93" s="16">
        <f>IF($H93="","",IFERROR($H93*$G93,0))</f>
        <v/>
      </c>
      <c r="J93" s="16">
        <f>IF($H93="","",IFERROR($H93+$I93,0))</f>
        <v/>
      </c>
      <c r="K93" s="17" t="n"/>
      <c r="L93" s="4" t="n"/>
      <c r="M93" s="18">
        <f>IF(COUNTA($B93:$F93)=0,"",IF($E93&lt;=0,"Quantité à vérifier","OK"))</f>
        <v/>
      </c>
    </row>
    <row r="94" ht="28" customHeight="1">
      <c r="A94" s="19">
        <f>IF($B94="","",COUNTIF($B$15:$B94,"&lt;&gt;"))</f>
        <v/>
      </c>
      <c r="B94" s="4" t="n"/>
      <c r="C94" s="4" t="n"/>
      <c r="D94" s="12" t="n"/>
      <c r="E94" s="13" t="n"/>
      <c r="F94" s="14" t="n"/>
      <c r="G94" s="20">
        <f>IF($B94="","",IFERROR(VLOOKUP($B94,'Referentiel'!$A$5:$C$104,3,FALSE),20%))</f>
        <v/>
      </c>
      <c r="H94" s="21">
        <f>IF(COUNTA($B94:$F94)=0,"",IFERROR($E94*$F94,0))</f>
        <v/>
      </c>
      <c r="I94" s="21">
        <f>IF($H94="","",IFERROR($H94*$G94,0))</f>
        <v/>
      </c>
      <c r="J94" s="21">
        <f>IF($H94="","",IFERROR($H94+$I94,0))</f>
        <v/>
      </c>
      <c r="K94" s="17" t="n"/>
      <c r="L94" s="4" t="n"/>
      <c r="M94" s="3">
        <f>IF(COUNTA($B94:$F94)=0,"",IF($E94&lt;=0,"Quantité à vérifier","OK"))</f>
        <v/>
      </c>
    </row>
    <row r="95" ht="28" customHeight="1">
      <c r="A95" s="11">
        <f>IF($B95="","",COUNTIF($B$15:$B95,"&lt;&gt;"))</f>
        <v/>
      </c>
      <c r="B95" s="4" t="n"/>
      <c r="C95" s="4" t="n"/>
      <c r="D95" s="12" t="n"/>
      <c r="E95" s="13" t="n"/>
      <c r="F95" s="14" t="n"/>
      <c r="G95" s="15">
        <f>IF($B95="","",IFERROR(VLOOKUP($B95,'Referentiel'!$A$5:$C$104,3,FALSE),20%))</f>
        <v/>
      </c>
      <c r="H95" s="16">
        <f>IF(COUNTA($B95:$F95)=0,"",IFERROR($E95*$F95,0))</f>
        <v/>
      </c>
      <c r="I95" s="16">
        <f>IF($H95="","",IFERROR($H95*$G95,0))</f>
        <v/>
      </c>
      <c r="J95" s="16">
        <f>IF($H95="","",IFERROR($H95+$I95,0))</f>
        <v/>
      </c>
      <c r="K95" s="17" t="n"/>
      <c r="L95" s="4" t="n"/>
      <c r="M95" s="18">
        <f>IF(COUNTA($B95:$F95)=0,"",IF($E95&lt;=0,"Quantité à vérifier","OK"))</f>
        <v/>
      </c>
    </row>
    <row r="96" ht="28" customHeight="1">
      <c r="A96" s="19">
        <f>IF($B96="","",COUNTIF($B$15:$B96,"&lt;&gt;"))</f>
        <v/>
      </c>
      <c r="B96" s="4" t="n"/>
      <c r="C96" s="4" t="n"/>
      <c r="D96" s="12" t="n"/>
      <c r="E96" s="13" t="n"/>
      <c r="F96" s="14" t="n"/>
      <c r="G96" s="20">
        <f>IF($B96="","",IFERROR(VLOOKUP($B96,'Referentiel'!$A$5:$C$104,3,FALSE),20%))</f>
        <v/>
      </c>
      <c r="H96" s="21">
        <f>IF(COUNTA($B96:$F96)=0,"",IFERROR($E96*$F96,0))</f>
        <v/>
      </c>
      <c r="I96" s="21">
        <f>IF($H96="","",IFERROR($H96*$G96,0))</f>
        <v/>
      </c>
      <c r="J96" s="21">
        <f>IF($H96="","",IFERROR($H96+$I96,0))</f>
        <v/>
      </c>
      <c r="K96" s="17" t="n"/>
      <c r="L96" s="4" t="n"/>
      <c r="M96" s="3">
        <f>IF(COUNTA($B96:$F96)=0,"",IF($E96&lt;=0,"Quantité à vérifier","OK"))</f>
        <v/>
      </c>
    </row>
    <row r="97" ht="28" customHeight="1">
      <c r="A97" s="11">
        <f>IF($B97="","",COUNTIF($B$15:$B97,"&lt;&gt;"))</f>
        <v/>
      </c>
      <c r="B97" s="4" t="n"/>
      <c r="C97" s="4" t="n"/>
      <c r="D97" s="12" t="n"/>
      <c r="E97" s="13" t="n"/>
      <c r="F97" s="14" t="n"/>
      <c r="G97" s="15">
        <f>IF($B97="","",IFERROR(VLOOKUP($B97,'Referentiel'!$A$5:$C$104,3,FALSE),20%))</f>
        <v/>
      </c>
      <c r="H97" s="16">
        <f>IF(COUNTA($B97:$F97)=0,"",IFERROR($E97*$F97,0))</f>
        <v/>
      </c>
      <c r="I97" s="16">
        <f>IF($H97="","",IFERROR($H97*$G97,0))</f>
        <v/>
      </c>
      <c r="J97" s="16">
        <f>IF($H97="","",IFERROR($H97+$I97,0))</f>
        <v/>
      </c>
      <c r="K97" s="17" t="n"/>
      <c r="L97" s="4" t="n"/>
      <c r="M97" s="18">
        <f>IF(COUNTA($B97:$F97)=0,"",IF($E97&lt;=0,"Quantité à vérifier","OK"))</f>
        <v/>
      </c>
    </row>
    <row r="98" ht="28" customHeight="1">
      <c r="A98" s="19">
        <f>IF($B98="","",COUNTIF($B$15:$B98,"&lt;&gt;"))</f>
        <v/>
      </c>
      <c r="B98" s="4" t="n"/>
      <c r="C98" s="4" t="n"/>
      <c r="D98" s="12" t="n"/>
      <c r="E98" s="13" t="n"/>
      <c r="F98" s="14" t="n"/>
      <c r="G98" s="20">
        <f>IF($B98="","",IFERROR(VLOOKUP($B98,'Referentiel'!$A$5:$C$104,3,FALSE),20%))</f>
        <v/>
      </c>
      <c r="H98" s="21">
        <f>IF(COUNTA($B98:$F98)=0,"",IFERROR($E98*$F98,0))</f>
        <v/>
      </c>
      <c r="I98" s="21">
        <f>IF($H98="","",IFERROR($H98*$G98,0))</f>
        <v/>
      </c>
      <c r="J98" s="21">
        <f>IF($H98="","",IFERROR($H98+$I98,0))</f>
        <v/>
      </c>
      <c r="K98" s="17" t="n"/>
      <c r="L98" s="4" t="n"/>
      <c r="M98" s="3">
        <f>IF(COUNTA($B98:$F98)=0,"",IF($E98&lt;=0,"Quantité à vérifier","OK"))</f>
        <v/>
      </c>
    </row>
    <row r="99" ht="28" customHeight="1">
      <c r="A99" s="11">
        <f>IF($B99="","",COUNTIF($B$15:$B99,"&lt;&gt;"))</f>
        <v/>
      </c>
      <c r="B99" s="4" t="n"/>
      <c r="C99" s="4" t="n"/>
      <c r="D99" s="12" t="n"/>
      <c r="E99" s="13" t="n"/>
      <c r="F99" s="14" t="n"/>
      <c r="G99" s="15">
        <f>IF($B99="","",IFERROR(VLOOKUP($B99,'Referentiel'!$A$5:$C$104,3,FALSE),20%))</f>
        <v/>
      </c>
      <c r="H99" s="16">
        <f>IF(COUNTA($B99:$F99)=0,"",IFERROR($E99*$F99,0))</f>
        <v/>
      </c>
      <c r="I99" s="16">
        <f>IF($H99="","",IFERROR($H99*$G99,0))</f>
        <v/>
      </c>
      <c r="J99" s="16">
        <f>IF($H99="","",IFERROR($H99+$I99,0))</f>
        <v/>
      </c>
      <c r="K99" s="17" t="n"/>
      <c r="L99" s="4" t="n"/>
      <c r="M99" s="18">
        <f>IF(COUNTA($B99:$F99)=0,"",IF($E99&lt;=0,"Quantité à vérifier","OK"))</f>
        <v/>
      </c>
    </row>
    <row r="100" ht="28" customHeight="1">
      <c r="A100" s="19">
        <f>IF($B100="","",COUNTIF($B$15:$B100,"&lt;&gt;"))</f>
        <v/>
      </c>
      <c r="B100" s="4" t="n"/>
      <c r="C100" s="4" t="n"/>
      <c r="D100" s="12" t="n"/>
      <c r="E100" s="13" t="n"/>
      <c r="F100" s="14" t="n"/>
      <c r="G100" s="20">
        <f>IF($B100="","",IFERROR(VLOOKUP($B100,'Referentiel'!$A$5:$C$104,3,FALSE),20%))</f>
        <v/>
      </c>
      <c r="H100" s="21">
        <f>IF(COUNTA($B100:$F100)=0,"",IFERROR($E100*$F100,0))</f>
        <v/>
      </c>
      <c r="I100" s="21">
        <f>IF($H100="","",IFERROR($H100*$G100,0))</f>
        <v/>
      </c>
      <c r="J100" s="21">
        <f>IF($H100="","",IFERROR($H100+$I100,0))</f>
        <v/>
      </c>
      <c r="K100" s="17" t="n"/>
      <c r="L100" s="4" t="n"/>
      <c r="M100" s="3">
        <f>IF(COUNTA($B100:$F100)=0,"",IF($E100&lt;=0,"Quantité à vérifier","OK"))</f>
        <v/>
      </c>
    </row>
    <row r="101" ht="28" customHeight="1">
      <c r="A101" s="11">
        <f>IF($B101="","",COUNTIF($B$15:$B101,"&lt;&gt;"))</f>
        <v/>
      </c>
      <c r="B101" s="4" t="n"/>
      <c r="C101" s="4" t="n"/>
      <c r="D101" s="12" t="n"/>
      <c r="E101" s="13" t="n"/>
      <c r="F101" s="14" t="n"/>
      <c r="G101" s="15">
        <f>IF($B101="","",IFERROR(VLOOKUP($B101,'Referentiel'!$A$5:$C$104,3,FALSE),20%))</f>
        <v/>
      </c>
      <c r="H101" s="16">
        <f>IF(COUNTA($B101:$F101)=0,"",IFERROR($E101*$F101,0))</f>
        <v/>
      </c>
      <c r="I101" s="16">
        <f>IF($H101="","",IFERROR($H101*$G101,0))</f>
        <v/>
      </c>
      <c r="J101" s="16">
        <f>IF($H101="","",IFERROR($H101+$I101,0))</f>
        <v/>
      </c>
      <c r="K101" s="17" t="n"/>
      <c r="L101" s="4" t="n"/>
      <c r="M101" s="18">
        <f>IF(COUNTA($B101:$F101)=0,"",IF($E101&lt;=0,"Quantité à vérifier","OK"))</f>
        <v/>
      </c>
    </row>
    <row r="102" ht="28" customHeight="1">
      <c r="A102" s="19">
        <f>IF($B102="","",COUNTIF($B$15:$B102,"&lt;&gt;"))</f>
        <v/>
      </c>
      <c r="B102" s="4" t="n"/>
      <c r="C102" s="4" t="n"/>
      <c r="D102" s="12" t="n"/>
      <c r="E102" s="13" t="n"/>
      <c r="F102" s="14" t="n"/>
      <c r="G102" s="20">
        <f>IF($B102="","",IFERROR(VLOOKUP($B102,'Referentiel'!$A$5:$C$104,3,FALSE),20%))</f>
        <v/>
      </c>
      <c r="H102" s="21">
        <f>IF(COUNTA($B102:$F102)=0,"",IFERROR($E102*$F102,0))</f>
        <v/>
      </c>
      <c r="I102" s="21">
        <f>IF($H102="","",IFERROR($H102*$G102,0))</f>
        <v/>
      </c>
      <c r="J102" s="21">
        <f>IF($H102="","",IFERROR($H102+$I102,0))</f>
        <v/>
      </c>
      <c r="K102" s="17" t="n"/>
      <c r="L102" s="4" t="n"/>
      <c r="M102" s="3">
        <f>IF(COUNTA($B102:$F102)=0,"",IF($E102&lt;=0,"Quantité à vérifier","OK"))</f>
        <v/>
      </c>
    </row>
    <row r="103" ht="28" customHeight="1">
      <c r="A103" s="11">
        <f>IF($B103="","",COUNTIF($B$15:$B103,"&lt;&gt;"))</f>
        <v/>
      </c>
      <c r="B103" s="4" t="n"/>
      <c r="C103" s="4" t="n"/>
      <c r="D103" s="12" t="n"/>
      <c r="E103" s="13" t="n"/>
      <c r="F103" s="14" t="n"/>
      <c r="G103" s="15">
        <f>IF($B103="","",IFERROR(VLOOKUP($B103,'Referentiel'!$A$5:$C$104,3,FALSE),20%))</f>
        <v/>
      </c>
      <c r="H103" s="16">
        <f>IF(COUNTA($B103:$F103)=0,"",IFERROR($E103*$F103,0))</f>
        <v/>
      </c>
      <c r="I103" s="16">
        <f>IF($H103="","",IFERROR($H103*$G103,0))</f>
        <v/>
      </c>
      <c r="J103" s="16">
        <f>IF($H103="","",IFERROR($H103+$I103,0))</f>
        <v/>
      </c>
      <c r="K103" s="17" t="n"/>
      <c r="L103" s="4" t="n"/>
      <c r="M103" s="18">
        <f>IF(COUNTA($B103:$F103)=0,"",IF($E103&lt;=0,"Quantité à vérifier","OK"))</f>
        <v/>
      </c>
    </row>
    <row r="104" ht="28" customHeight="1">
      <c r="A104" s="19">
        <f>IF($B104="","",COUNTIF($B$15:$B104,"&lt;&gt;"))</f>
        <v/>
      </c>
      <c r="B104" s="4" t="n"/>
      <c r="C104" s="4" t="n"/>
      <c r="D104" s="12" t="n"/>
      <c r="E104" s="13" t="n"/>
      <c r="F104" s="14" t="n"/>
      <c r="G104" s="20">
        <f>IF($B104="","",IFERROR(VLOOKUP($B104,'Referentiel'!$A$5:$C$104,3,FALSE),20%))</f>
        <v/>
      </c>
      <c r="H104" s="21">
        <f>IF(COUNTA($B104:$F104)=0,"",IFERROR($E104*$F104,0))</f>
        <v/>
      </c>
      <c r="I104" s="21">
        <f>IF($H104="","",IFERROR($H104*$G104,0))</f>
        <v/>
      </c>
      <c r="J104" s="21">
        <f>IF($H104="","",IFERROR($H104+$I104,0))</f>
        <v/>
      </c>
      <c r="K104" s="17" t="n"/>
      <c r="L104" s="4" t="n"/>
      <c r="M104" s="3">
        <f>IF(COUNTA($B104:$F104)=0,"",IF($E104&lt;=0,"Quantité à vérifier","OK"))</f>
        <v/>
      </c>
    </row>
    <row r="105" ht="28" customHeight="1">
      <c r="A105" s="11">
        <f>IF($B105="","",COUNTIF($B$15:$B105,"&lt;&gt;"))</f>
        <v/>
      </c>
      <c r="B105" s="4" t="n"/>
      <c r="C105" s="4" t="n"/>
      <c r="D105" s="12" t="n"/>
      <c r="E105" s="13" t="n"/>
      <c r="F105" s="14" t="n"/>
      <c r="G105" s="15">
        <f>IF($B105="","",IFERROR(VLOOKUP($B105,'Referentiel'!$A$5:$C$104,3,FALSE),20%))</f>
        <v/>
      </c>
      <c r="H105" s="16">
        <f>IF(COUNTA($B105:$F105)=0,"",IFERROR($E105*$F105,0))</f>
        <v/>
      </c>
      <c r="I105" s="16">
        <f>IF($H105="","",IFERROR($H105*$G105,0))</f>
        <v/>
      </c>
      <c r="J105" s="16">
        <f>IF($H105="","",IFERROR($H105+$I105,0))</f>
        <v/>
      </c>
      <c r="K105" s="17" t="n"/>
      <c r="L105" s="4" t="n"/>
      <c r="M105" s="18">
        <f>IF(COUNTA($B105:$F105)=0,"",IF($E105&lt;=0,"Quantité à vérifier","OK"))</f>
        <v/>
      </c>
    </row>
    <row r="106" ht="28" customHeight="1">
      <c r="A106" s="19">
        <f>IF($B106="","",COUNTIF($B$15:$B106,"&lt;&gt;"))</f>
        <v/>
      </c>
      <c r="B106" s="4" t="n"/>
      <c r="C106" s="4" t="n"/>
      <c r="D106" s="12" t="n"/>
      <c r="E106" s="13" t="n"/>
      <c r="F106" s="14" t="n"/>
      <c r="G106" s="20">
        <f>IF($B106="","",IFERROR(VLOOKUP($B106,'Referentiel'!$A$5:$C$104,3,FALSE),20%))</f>
        <v/>
      </c>
      <c r="H106" s="21">
        <f>IF(COUNTA($B106:$F106)=0,"",IFERROR($E106*$F106,0))</f>
        <v/>
      </c>
      <c r="I106" s="21">
        <f>IF($H106="","",IFERROR($H106*$G106,0))</f>
        <v/>
      </c>
      <c r="J106" s="21">
        <f>IF($H106="","",IFERROR($H106+$I106,0))</f>
        <v/>
      </c>
      <c r="K106" s="17" t="n"/>
      <c r="L106" s="4" t="n"/>
      <c r="M106" s="3">
        <f>IF(COUNTA($B106:$F106)=0,"",IF($E106&lt;=0,"Quantité à vérifier","OK"))</f>
        <v/>
      </c>
    </row>
    <row r="107" ht="28" customHeight="1">
      <c r="A107" s="11">
        <f>IF($B107="","",COUNTIF($B$15:$B107,"&lt;&gt;"))</f>
        <v/>
      </c>
      <c r="B107" s="4" t="n"/>
      <c r="C107" s="4" t="n"/>
      <c r="D107" s="12" t="n"/>
      <c r="E107" s="13" t="n"/>
      <c r="F107" s="14" t="n"/>
      <c r="G107" s="15">
        <f>IF($B107="","",IFERROR(VLOOKUP($B107,'Referentiel'!$A$5:$C$104,3,FALSE),20%))</f>
        <v/>
      </c>
      <c r="H107" s="16">
        <f>IF(COUNTA($B107:$F107)=0,"",IFERROR($E107*$F107,0))</f>
        <v/>
      </c>
      <c r="I107" s="16">
        <f>IF($H107="","",IFERROR($H107*$G107,0))</f>
        <v/>
      </c>
      <c r="J107" s="16">
        <f>IF($H107="","",IFERROR($H107+$I107,0))</f>
        <v/>
      </c>
      <c r="K107" s="17" t="n"/>
      <c r="L107" s="4" t="n"/>
      <c r="M107" s="18">
        <f>IF(COUNTA($B107:$F107)=0,"",IF($E107&lt;=0,"Quantité à vérifier","OK"))</f>
        <v/>
      </c>
    </row>
    <row r="108" ht="28" customHeight="1">
      <c r="A108" s="19">
        <f>IF($B108="","",COUNTIF($B$15:$B108,"&lt;&gt;"))</f>
        <v/>
      </c>
      <c r="B108" s="4" t="n"/>
      <c r="C108" s="4" t="n"/>
      <c r="D108" s="12" t="n"/>
      <c r="E108" s="13" t="n"/>
      <c r="F108" s="14" t="n"/>
      <c r="G108" s="20">
        <f>IF($B108="","",IFERROR(VLOOKUP($B108,'Referentiel'!$A$5:$C$104,3,FALSE),20%))</f>
        <v/>
      </c>
      <c r="H108" s="21">
        <f>IF(COUNTA($B108:$F108)=0,"",IFERROR($E108*$F108,0))</f>
        <v/>
      </c>
      <c r="I108" s="21">
        <f>IF($H108="","",IFERROR($H108*$G108,0))</f>
        <v/>
      </c>
      <c r="J108" s="21">
        <f>IF($H108="","",IFERROR($H108+$I108,0))</f>
        <v/>
      </c>
      <c r="K108" s="17" t="n"/>
      <c r="L108" s="4" t="n"/>
      <c r="M108" s="3">
        <f>IF(COUNTA($B108:$F108)=0,"",IF($E108&lt;=0,"Quantité à vérifier","OK"))</f>
        <v/>
      </c>
    </row>
    <row r="109" ht="28" customHeight="1">
      <c r="A109" s="11">
        <f>IF($B109="","",COUNTIF($B$15:$B109,"&lt;&gt;"))</f>
        <v/>
      </c>
      <c r="B109" s="4" t="n"/>
      <c r="C109" s="4" t="n"/>
      <c r="D109" s="12" t="n"/>
      <c r="E109" s="13" t="n"/>
      <c r="F109" s="14" t="n"/>
      <c r="G109" s="15">
        <f>IF($B109="","",IFERROR(VLOOKUP($B109,'Referentiel'!$A$5:$C$104,3,FALSE),20%))</f>
        <v/>
      </c>
      <c r="H109" s="16">
        <f>IF(COUNTA($B109:$F109)=0,"",IFERROR($E109*$F109,0))</f>
        <v/>
      </c>
      <c r="I109" s="16">
        <f>IF($H109="","",IFERROR($H109*$G109,0))</f>
        <v/>
      </c>
      <c r="J109" s="16">
        <f>IF($H109="","",IFERROR($H109+$I109,0))</f>
        <v/>
      </c>
      <c r="K109" s="17" t="n"/>
      <c r="L109" s="4" t="n"/>
      <c r="M109" s="18">
        <f>IF(COUNTA($B109:$F109)=0,"",IF($E109&lt;=0,"Quantité à vérifier","OK"))</f>
        <v/>
      </c>
    </row>
    <row r="110" ht="28" customHeight="1">
      <c r="A110" s="19">
        <f>IF($B110="","",COUNTIF($B$15:$B110,"&lt;&gt;"))</f>
        <v/>
      </c>
      <c r="B110" s="4" t="n"/>
      <c r="C110" s="4" t="n"/>
      <c r="D110" s="12" t="n"/>
      <c r="E110" s="13" t="n"/>
      <c r="F110" s="14" t="n"/>
      <c r="G110" s="20">
        <f>IF($B110="","",IFERROR(VLOOKUP($B110,'Referentiel'!$A$5:$C$104,3,FALSE),20%))</f>
        <v/>
      </c>
      <c r="H110" s="21">
        <f>IF(COUNTA($B110:$F110)=0,"",IFERROR($E110*$F110,0))</f>
        <v/>
      </c>
      <c r="I110" s="21">
        <f>IF($H110="","",IFERROR($H110*$G110,0))</f>
        <v/>
      </c>
      <c r="J110" s="21">
        <f>IF($H110="","",IFERROR($H110+$I110,0))</f>
        <v/>
      </c>
      <c r="K110" s="17" t="n"/>
      <c r="L110" s="4" t="n"/>
      <c r="M110" s="3">
        <f>IF(COUNTA($B110:$F110)=0,"",IF($E110&lt;=0,"Quantité à vérifier","OK"))</f>
        <v/>
      </c>
    </row>
    <row r="111" ht="28" customHeight="1">
      <c r="A111" s="11">
        <f>IF($B111="","",COUNTIF($B$15:$B111,"&lt;&gt;"))</f>
        <v/>
      </c>
      <c r="B111" s="4" t="n"/>
      <c r="C111" s="4" t="n"/>
      <c r="D111" s="12" t="n"/>
      <c r="E111" s="13" t="n"/>
      <c r="F111" s="14" t="n"/>
      <c r="G111" s="15">
        <f>IF($B111="","",IFERROR(VLOOKUP($B111,'Referentiel'!$A$5:$C$104,3,FALSE),20%))</f>
        <v/>
      </c>
      <c r="H111" s="16">
        <f>IF(COUNTA($B111:$F111)=0,"",IFERROR($E111*$F111,0))</f>
        <v/>
      </c>
      <c r="I111" s="16">
        <f>IF($H111="","",IFERROR($H111*$G111,0))</f>
        <v/>
      </c>
      <c r="J111" s="16">
        <f>IF($H111="","",IFERROR($H111+$I111,0))</f>
        <v/>
      </c>
      <c r="K111" s="17" t="n"/>
      <c r="L111" s="4" t="n"/>
      <c r="M111" s="18">
        <f>IF(COUNTA($B111:$F111)=0,"",IF($E111&lt;=0,"Quantité à vérifier","OK"))</f>
        <v/>
      </c>
    </row>
    <row r="112" ht="28" customHeight="1">
      <c r="A112" s="19">
        <f>IF($B112="","",COUNTIF($B$15:$B112,"&lt;&gt;"))</f>
        <v/>
      </c>
      <c r="B112" s="4" t="n"/>
      <c r="C112" s="4" t="n"/>
      <c r="D112" s="12" t="n"/>
      <c r="E112" s="13" t="n"/>
      <c r="F112" s="14" t="n"/>
      <c r="G112" s="20">
        <f>IF($B112="","",IFERROR(VLOOKUP($B112,'Referentiel'!$A$5:$C$104,3,FALSE),20%))</f>
        <v/>
      </c>
      <c r="H112" s="21">
        <f>IF(COUNTA($B112:$F112)=0,"",IFERROR($E112*$F112,0))</f>
        <v/>
      </c>
      <c r="I112" s="21">
        <f>IF($H112="","",IFERROR($H112*$G112,0))</f>
        <v/>
      </c>
      <c r="J112" s="21">
        <f>IF($H112="","",IFERROR($H112+$I112,0))</f>
        <v/>
      </c>
      <c r="K112" s="17" t="n"/>
      <c r="L112" s="4" t="n"/>
      <c r="M112" s="3">
        <f>IF(COUNTA($B112:$F112)=0,"",IF($E112&lt;=0,"Quantité à vérifier","OK"))</f>
        <v/>
      </c>
    </row>
    <row r="113" ht="28" customHeight="1">
      <c r="A113" s="11">
        <f>IF($B113="","",COUNTIF($B$15:$B113,"&lt;&gt;"))</f>
        <v/>
      </c>
      <c r="B113" s="4" t="n"/>
      <c r="C113" s="4" t="n"/>
      <c r="D113" s="12" t="n"/>
      <c r="E113" s="13" t="n"/>
      <c r="F113" s="14" t="n"/>
      <c r="G113" s="15">
        <f>IF($B113="","",IFERROR(VLOOKUP($B113,'Referentiel'!$A$5:$C$104,3,FALSE),20%))</f>
        <v/>
      </c>
      <c r="H113" s="16">
        <f>IF(COUNTA($B113:$F113)=0,"",IFERROR($E113*$F113,0))</f>
        <v/>
      </c>
      <c r="I113" s="16">
        <f>IF($H113="","",IFERROR($H113*$G113,0))</f>
        <v/>
      </c>
      <c r="J113" s="16">
        <f>IF($H113="","",IFERROR($H113+$I113,0))</f>
        <v/>
      </c>
      <c r="K113" s="17" t="n"/>
      <c r="L113" s="4" t="n"/>
      <c r="M113" s="18">
        <f>IF(COUNTA($B113:$F113)=0,"",IF($E113&lt;=0,"Quantité à vérifier","OK"))</f>
        <v/>
      </c>
    </row>
    <row r="114" ht="28" customHeight="1">
      <c r="A114" s="19">
        <f>IF($B114="","",COUNTIF($B$15:$B114,"&lt;&gt;"))</f>
        <v/>
      </c>
      <c r="B114" s="4" t="n"/>
      <c r="C114" s="4" t="n"/>
      <c r="D114" s="12" t="n"/>
      <c r="E114" s="13" t="n"/>
      <c r="F114" s="14" t="n"/>
      <c r="G114" s="20">
        <f>IF($B114="","",IFERROR(VLOOKUP($B114,'Referentiel'!$A$5:$C$104,3,FALSE),20%))</f>
        <v/>
      </c>
      <c r="H114" s="21">
        <f>IF(COUNTA($B114:$F114)=0,"",IFERROR($E114*$F114,0))</f>
        <v/>
      </c>
      <c r="I114" s="21">
        <f>IF($H114="","",IFERROR($H114*$G114,0))</f>
        <v/>
      </c>
      <c r="J114" s="21">
        <f>IF($H114="","",IFERROR($H114+$I114,0))</f>
        <v/>
      </c>
      <c r="K114" s="17" t="n"/>
      <c r="L114" s="4" t="n"/>
      <c r="M114" s="3">
        <f>IF(COUNTA($B114:$F114)=0,"",IF($E114&lt;=0,"Quantité à vérifier","OK"))</f>
        <v/>
      </c>
    </row>
    <row r="116">
      <c r="G116" s="22" t="inlineStr">
        <is>
          <t>Total HT</t>
        </is>
      </c>
      <c r="H116" s="23">
        <f>SUM(H15:H114)</f>
        <v/>
      </c>
      <c r="I116" s="22" t="inlineStr">
        <is>
          <t>Total TVA</t>
        </is>
      </c>
      <c r="J116" s="23">
        <f>SUM(I15:I114)</f>
        <v/>
      </c>
      <c r="K116" s="22" t="inlineStr">
        <is>
          <t>Marge moyenne</t>
        </is>
      </c>
      <c r="L116" s="24">
        <f>IFERROR(AVERAGE(K15:K114),0)</f>
        <v/>
      </c>
    </row>
    <row r="117">
      <c r="G117" s="25" t="inlineStr">
        <is>
          <t>Total TTC</t>
        </is>
      </c>
      <c r="H117" s="26">
        <f>SUM(J15:J114)</f>
        <v/>
      </c>
      <c r="I117" s="22" t="inlineStr">
        <is>
          <t>Nombre de lots renseignés</t>
        </is>
      </c>
      <c r="J117" s="27">
        <f>COUNTIF(B15:B114,"&lt;&gt;")</f>
        <v/>
      </c>
      <c r="K117" s="22" t="n"/>
      <c r="L117" s="27" t="n"/>
    </row>
    <row r="118">
      <c r="G118" s="22" t="inlineStr">
        <is>
          <t>Acompte demandé (30 %)</t>
        </is>
      </c>
      <c r="H118" s="23">
        <f>H117*30%</f>
        <v/>
      </c>
      <c r="I118" s="22" t="n"/>
      <c r="J118" s="27" t="n"/>
      <c r="K118" s="22" t="n"/>
      <c r="L118" s="27" t="n"/>
    </row>
    <row r="119">
      <c r="G119" s="22" t="inlineStr">
        <is>
          <t>Solde à régler</t>
        </is>
      </c>
      <c r="H119" s="23">
        <f>H117-H118</f>
        <v/>
      </c>
      <c r="I119" s="22" t="n"/>
      <c r="J119" s="27" t="n"/>
      <c r="K119" s="22" t="n"/>
      <c r="L119" s="27" t="n"/>
    </row>
  </sheetData>
  <autoFilter ref="A14:M114"/>
  <mergeCells count="2">
    <mergeCell ref="A1:M1"/>
    <mergeCell ref="A8:M8"/>
  </mergeCells>
  <conditionalFormatting sqref="M15:M114">
    <cfRule type="expression" priority="1" dxfId="0" stopIfTrue="1">
      <formula>$M15="Quantité à vérifier"</formula>
    </cfRule>
    <cfRule type="expression" priority="2" dxfId="1" stopIfTrue="1">
      <formula>$M15="OK"</formula>
    </cfRule>
  </conditionalFormatting>
  <dataValidations count="6">
    <dataValidation sqref="B15:B114" showErrorMessage="1" showInputMessage="1" allowBlank="1" type="list">
      <formula1>='Referentiel'!$A$5:$A$104</formula1>
    </dataValidation>
    <dataValidation sqref="D15:D114" showErrorMessage="1" showInputMessage="1" allowBlank="1" type="list">
      <formula1>"forfait,m²,unité"</formula1>
    </dataValidation>
    <dataValidation sqref="E15:E114" showErrorMessage="1" showInputMessage="1" allowBlank="1" type="decimal" operator="greaterThan">
      <formula1>0</formula1>
    </dataValidation>
    <dataValidation sqref="F15:F114" showErrorMessage="1" showInputMessage="1" allowBlank="1" type="decimal" operator="greaterThanOrEqual">
      <formula1>0</formula1>
    </dataValidation>
    <dataValidation sqref="K15:K114" showErrorMessage="1" showInputMessage="1" allowBlank="1" type="decimal" operator="between">
      <formula1>0</formula1>
      <formula2>1</formula2>
    </dataValidation>
    <dataValidation sqref="J6" showErrorMessage="1" showInputMessage="1" allowBlank="0" type="list">
      <formula1>='Referentiel'!$H$5:$H$8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7" customWidth="1" min="4" max="4"/>
    <col width="20" customWidth="1" min="5" max="5"/>
    <col width="23" customWidth="1" min="6" max="6"/>
    <col width="18" customWidth="1" min="8" max="8"/>
    <col width="18" customWidth="1" min="10" max="10"/>
  </cols>
  <sheetData>
    <row r="1" ht="30" customHeight="1">
      <c r="A1" s="1" t="inlineStr">
        <is>
          <t>RÉFÉRENTIEL DES LOTS ET LISTES DE SAISIE</t>
        </is>
      </c>
    </row>
    <row r="3">
      <c r="A3" s="7" t="inlineStr">
        <is>
          <t>Les taux de TVA et coûts moyens sont indicatifs et doivent être vérifiés selon le chantier.</t>
        </is>
      </c>
      <c r="H3" s="28" t="inlineStr">
        <is>
          <t>Statuts de devis</t>
        </is>
      </c>
      <c r="J3" s="28" t="inlineStr">
        <is>
          <t>Villes françaises</t>
        </is>
      </c>
    </row>
    <row r="4">
      <c r="A4" s="10" t="inlineStr">
        <is>
          <t>Lot</t>
        </is>
      </c>
      <c r="B4" s="10" t="inlineStr">
        <is>
          <t>Code</t>
        </is>
      </c>
      <c r="C4" s="10" t="inlineStr">
        <is>
          <t>Taux TVA</t>
        </is>
      </c>
      <c r="D4" s="10" t="inlineStr">
        <is>
          <t>Unité standard</t>
        </is>
      </c>
      <c r="E4" s="10" t="inlineStr">
        <is>
          <t>Coût moyen HT (€)</t>
        </is>
      </c>
      <c r="F4" s="10" t="inlineStr">
        <is>
          <t>Délai indicatif (jours)</t>
        </is>
      </c>
      <c r="H4" s="29" t="inlineStr">
        <is>
          <t>Statut</t>
        </is>
      </c>
      <c r="J4" s="29" t="inlineStr">
        <is>
          <t>Ville</t>
        </is>
      </c>
    </row>
    <row r="5">
      <c r="A5" s="4" t="inlineStr">
        <is>
          <t>Terrassement</t>
        </is>
      </c>
      <c r="B5" s="12" t="inlineStr">
        <is>
          <t>LOT-01</t>
        </is>
      </c>
      <c r="C5" s="17" t="n">
        <v>0.2</v>
      </c>
      <c r="D5" s="4" t="inlineStr">
        <is>
          <t>forfait</t>
        </is>
      </c>
      <c r="E5" s="14" t="n">
        <v>8500</v>
      </c>
      <c r="F5" s="30" t="n">
        <v>5</v>
      </c>
      <c r="H5" s="12" t="inlineStr">
        <is>
          <t>Brouillon</t>
        </is>
      </c>
      <c r="J5" s="12" t="inlineStr">
        <is>
          <t>Lyon</t>
        </is>
      </c>
    </row>
    <row r="6">
      <c r="A6" s="4" t="inlineStr">
        <is>
          <t>Fondations</t>
        </is>
      </c>
      <c r="B6" s="12" t="inlineStr">
        <is>
          <t>LOT-02</t>
        </is>
      </c>
      <c r="C6" s="17" t="n">
        <v>0.2</v>
      </c>
      <c r="D6" s="4" t="inlineStr">
        <is>
          <t>m²</t>
        </is>
      </c>
      <c r="E6" s="14" t="n">
        <v>145</v>
      </c>
      <c r="F6" s="30" t="n">
        <v>12</v>
      </c>
      <c r="H6" s="12" t="inlineStr">
        <is>
          <t>Envoyé</t>
        </is>
      </c>
      <c r="J6" s="12" t="inlineStr">
        <is>
          <t>Paris</t>
        </is>
      </c>
    </row>
    <row r="7">
      <c r="A7" s="4" t="inlineStr">
        <is>
          <t>Maçonnerie</t>
        </is>
      </c>
      <c r="B7" s="12" t="inlineStr">
        <is>
          <t>LOT-03</t>
        </is>
      </c>
      <c r="C7" s="17" t="n">
        <v>0.2</v>
      </c>
      <c r="D7" s="4" t="inlineStr">
        <is>
          <t>m²</t>
        </is>
      </c>
      <c r="E7" s="14" t="n">
        <v>98</v>
      </c>
      <c r="F7" s="30" t="n">
        <v>25</v>
      </c>
      <c r="H7" s="12" t="inlineStr">
        <is>
          <t>Accepté</t>
        </is>
      </c>
      <c r="J7" s="12" t="inlineStr">
        <is>
          <t>Toulouse</t>
        </is>
      </c>
    </row>
    <row r="8">
      <c r="A8" s="4" t="inlineStr">
        <is>
          <t>Charpente</t>
        </is>
      </c>
      <c r="B8" s="12" t="inlineStr">
        <is>
          <t>LOT-04</t>
        </is>
      </c>
      <c r="C8" s="17" t="n">
        <v>0.1</v>
      </c>
      <c r="D8" s="4" t="inlineStr">
        <is>
          <t>forfait</t>
        </is>
      </c>
      <c r="E8" s="14" t="n">
        <v>14800</v>
      </c>
      <c r="F8" s="30" t="n">
        <v>12</v>
      </c>
      <c r="H8" s="12" t="inlineStr">
        <is>
          <t>Refusé</t>
        </is>
      </c>
      <c r="J8" s="12" t="inlineStr">
        <is>
          <t>Bordeaux</t>
        </is>
      </c>
    </row>
    <row r="9">
      <c r="A9" s="4" t="inlineStr">
        <is>
          <t>Couverture</t>
        </is>
      </c>
      <c r="B9" s="12" t="inlineStr">
        <is>
          <t>LOT-05</t>
        </is>
      </c>
      <c r="C9" s="17" t="n">
        <v>0.1</v>
      </c>
      <c r="D9" s="4" t="inlineStr">
        <is>
          <t>m²</t>
        </is>
      </c>
      <c r="E9" s="14" t="n">
        <v>72</v>
      </c>
      <c r="F9" s="30" t="n">
        <v>15</v>
      </c>
      <c r="J9" s="12" t="inlineStr">
        <is>
          <t>Nantes</t>
        </is>
      </c>
    </row>
    <row r="10">
      <c r="A10" s="4" t="inlineStr">
        <is>
          <t>Menuiseries</t>
        </is>
      </c>
      <c r="B10" s="12" t="inlineStr">
        <is>
          <t>LOT-06</t>
        </is>
      </c>
      <c r="C10" s="17" t="n">
        <v>0.1</v>
      </c>
      <c r="D10" s="4" t="inlineStr">
        <is>
          <t>unité</t>
        </is>
      </c>
      <c r="E10" s="14" t="n">
        <v>1250</v>
      </c>
      <c r="F10" s="30" t="n">
        <v>10</v>
      </c>
      <c r="J10" s="12" t="inlineStr">
        <is>
          <t>Lille</t>
        </is>
      </c>
    </row>
    <row r="11">
      <c r="A11" s="4" t="inlineStr">
        <is>
          <t>Électricité</t>
        </is>
      </c>
      <c r="B11" s="12" t="inlineStr">
        <is>
          <t>LOT-07</t>
        </is>
      </c>
      <c r="C11" s="17" t="n">
        <v>0.2</v>
      </c>
      <c r="D11" s="4" t="inlineStr">
        <is>
          <t>forfait</t>
        </is>
      </c>
      <c r="E11" s="14" t="n">
        <v>11600</v>
      </c>
      <c r="F11" s="30" t="n">
        <v>14</v>
      </c>
    </row>
    <row r="12">
      <c r="A12" s="4" t="inlineStr">
        <is>
          <t>Plomberie</t>
        </is>
      </c>
      <c r="B12" s="12" t="inlineStr">
        <is>
          <t>LOT-08</t>
        </is>
      </c>
      <c r="C12" s="17" t="n">
        <v>0.055</v>
      </c>
      <c r="D12" s="4" t="inlineStr">
        <is>
          <t>forfait</t>
        </is>
      </c>
      <c r="E12" s="14" t="n">
        <v>18900</v>
      </c>
      <c r="F12" s="30" t="n">
        <v>18</v>
      </c>
    </row>
    <row r="13">
      <c r="A13" s="4" t="inlineStr">
        <is>
          <t>Peinture</t>
        </is>
      </c>
      <c r="B13" s="12" t="inlineStr">
        <is>
          <t>LOT-09</t>
        </is>
      </c>
      <c r="C13" s="17" t="n">
        <v>0.1</v>
      </c>
      <c r="D13" s="4" t="inlineStr">
        <is>
          <t>m²</t>
        </is>
      </c>
      <c r="E13" s="14" t="n">
        <v>28</v>
      </c>
      <c r="F13" s="30" t="n">
        <v>12</v>
      </c>
    </row>
    <row r="14">
      <c r="A14" s="4" t="n"/>
      <c r="B14" s="12" t="n"/>
      <c r="C14" s="17" t="n"/>
      <c r="D14" s="4" t="n"/>
      <c r="E14" s="14" t="n"/>
      <c r="F14" s="30" t="n"/>
    </row>
    <row r="15">
      <c r="A15" s="4" t="n"/>
      <c r="B15" s="12" t="n"/>
      <c r="C15" s="17" t="n"/>
      <c r="D15" s="4" t="n"/>
      <c r="E15" s="14" t="n"/>
      <c r="F15" s="30" t="n"/>
    </row>
    <row r="16">
      <c r="A16" s="4" t="n"/>
      <c r="B16" s="12" t="n"/>
      <c r="C16" s="17" t="n"/>
      <c r="D16" s="4" t="n"/>
      <c r="E16" s="14" t="n"/>
      <c r="F16" s="30" t="n"/>
    </row>
    <row r="17">
      <c r="A17" s="4" t="n"/>
      <c r="B17" s="12" t="n"/>
      <c r="C17" s="17" t="n"/>
      <c r="D17" s="4" t="n"/>
      <c r="E17" s="14" t="n"/>
      <c r="F17" s="30" t="n"/>
    </row>
    <row r="18">
      <c r="A18" s="4" t="n"/>
      <c r="B18" s="12" t="n"/>
      <c r="C18" s="17" t="n"/>
      <c r="D18" s="4" t="n"/>
      <c r="E18" s="14" t="n"/>
      <c r="F18" s="30" t="n"/>
    </row>
    <row r="19">
      <c r="A19" s="4" t="n"/>
      <c r="B19" s="12" t="n"/>
      <c r="C19" s="17" t="n"/>
      <c r="D19" s="4" t="n"/>
      <c r="E19" s="14" t="n"/>
      <c r="F19" s="30" t="n"/>
    </row>
    <row r="20">
      <c r="A20" s="4" t="n"/>
      <c r="B20" s="12" t="n"/>
      <c r="C20" s="17" t="n"/>
      <c r="D20" s="4" t="n"/>
      <c r="E20" s="14" t="n"/>
      <c r="F20" s="30" t="n"/>
    </row>
    <row r="21">
      <c r="A21" s="4" t="n"/>
      <c r="B21" s="12" t="n"/>
      <c r="C21" s="17" t="n"/>
      <c r="D21" s="4" t="n"/>
      <c r="E21" s="14" t="n"/>
      <c r="F21" s="30" t="n"/>
    </row>
    <row r="22">
      <c r="A22" s="4" t="n"/>
      <c r="B22" s="12" t="n"/>
      <c r="C22" s="17" t="n"/>
      <c r="D22" s="4" t="n"/>
      <c r="E22" s="14" t="n"/>
      <c r="F22" s="30" t="n"/>
    </row>
    <row r="23">
      <c r="A23" s="4" t="n"/>
      <c r="B23" s="12" t="n"/>
      <c r="C23" s="17" t="n"/>
      <c r="D23" s="4" t="n"/>
      <c r="E23" s="14" t="n"/>
      <c r="F23" s="30" t="n"/>
    </row>
    <row r="24">
      <c r="A24" s="4" t="n"/>
      <c r="B24" s="12" t="n"/>
      <c r="C24" s="17" t="n"/>
      <c r="D24" s="4" t="n"/>
      <c r="E24" s="14" t="n"/>
      <c r="F24" s="30" t="n"/>
    </row>
    <row r="25">
      <c r="A25" s="4" t="n"/>
      <c r="B25" s="12" t="n"/>
      <c r="C25" s="17" t="n"/>
      <c r="D25" s="4" t="n"/>
      <c r="E25" s="14" t="n"/>
      <c r="F25" s="30" t="n"/>
    </row>
    <row r="26">
      <c r="A26" s="4" t="n"/>
      <c r="B26" s="12" t="n"/>
      <c r="C26" s="17" t="n"/>
      <c r="D26" s="4" t="n"/>
      <c r="E26" s="14" t="n"/>
      <c r="F26" s="30" t="n"/>
    </row>
    <row r="27">
      <c r="A27" s="4" t="n"/>
      <c r="B27" s="12" t="n"/>
      <c r="C27" s="17" t="n"/>
      <c r="D27" s="4" t="n"/>
      <c r="E27" s="14" t="n"/>
      <c r="F27" s="30" t="n"/>
    </row>
    <row r="28">
      <c r="A28" s="4" t="n"/>
      <c r="B28" s="12" t="n"/>
      <c r="C28" s="17" t="n"/>
      <c r="D28" s="4" t="n"/>
      <c r="E28" s="14" t="n"/>
      <c r="F28" s="30" t="n"/>
    </row>
    <row r="29">
      <c r="A29" s="4" t="n"/>
      <c r="B29" s="12" t="n"/>
      <c r="C29" s="17" t="n"/>
      <c r="D29" s="4" t="n"/>
      <c r="E29" s="14" t="n"/>
      <c r="F29" s="30" t="n"/>
    </row>
    <row r="30">
      <c r="A30" s="4" t="n"/>
      <c r="B30" s="12" t="n"/>
      <c r="C30" s="17" t="n"/>
      <c r="D30" s="4" t="n"/>
      <c r="E30" s="14" t="n"/>
      <c r="F30" s="30" t="n"/>
    </row>
    <row r="31">
      <c r="A31" s="4" t="n"/>
      <c r="B31" s="12" t="n"/>
      <c r="C31" s="17" t="n"/>
      <c r="D31" s="4" t="n"/>
      <c r="E31" s="14" t="n"/>
      <c r="F31" s="30" t="n"/>
    </row>
    <row r="32">
      <c r="A32" s="4" t="n"/>
      <c r="B32" s="12" t="n"/>
      <c r="C32" s="17" t="n"/>
      <c r="D32" s="4" t="n"/>
      <c r="E32" s="14" t="n"/>
      <c r="F32" s="30" t="n"/>
    </row>
    <row r="33">
      <c r="A33" s="4" t="n"/>
      <c r="B33" s="12" t="n"/>
      <c r="C33" s="17" t="n"/>
      <c r="D33" s="4" t="n"/>
      <c r="E33" s="14" t="n"/>
      <c r="F33" s="30" t="n"/>
    </row>
    <row r="34">
      <c r="A34" s="4" t="n"/>
      <c r="B34" s="12" t="n"/>
      <c r="C34" s="17" t="n"/>
      <c r="D34" s="4" t="n"/>
      <c r="E34" s="14" t="n"/>
      <c r="F34" s="30" t="n"/>
    </row>
    <row r="35">
      <c r="A35" s="4" t="n"/>
      <c r="B35" s="12" t="n"/>
      <c r="C35" s="17" t="n"/>
      <c r="D35" s="4" t="n"/>
      <c r="E35" s="14" t="n"/>
      <c r="F35" s="30" t="n"/>
    </row>
    <row r="36">
      <c r="A36" s="4" t="n"/>
      <c r="B36" s="12" t="n"/>
      <c r="C36" s="17" t="n"/>
      <c r="D36" s="4" t="n"/>
      <c r="E36" s="14" t="n"/>
      <c r="F36" s="30" t="n"/>
    </row>
    <row r="37">
      <c r="A37" s="4" t="n"/>
      <c r="B37" s="12" t="n"/>
      <c r="C37" s="17" t="n"/>
      <c r="D37" s="4" t="n"/>
      <c r="E37" s="14" t="n"/>
      <c r="F37" s="30" t="n"/>
    </row>
    <row r="38">
      <c r="A38" s="4" t="n"/>
      <c r="B38" s="12" t="n"/>
      <c r="C38" s="17" t="n"/>
      <c r="D38" s="4" t="n"/>
      <c r="E38" s="14" t="n"/>
      <c r="F38" s="30" t="n"/>
    </row>
    <row r="39">
      <c r="A39" s="4" t="n"/>
      <c r="B39" s="12" t="n"/>
      <c r="C39" s="17" t="n"/>
      <c r="D39" s="4" t="n"/>
      <c r="E39" s="14" t="n"/>
      <c r="F39" s="30" t="n"/>
    </row>
    <row r="40">
      <c r="A40" s="4" t="n"/>
      <c r="B40" s="12" t="n"/>
      <c r="C40" s="17" t="n"/>
      <c r="D40" s="4" t="n"/>
      <c r="E40" s="14" t="n"/>
      <c r="F40" s="30" t="n"/>
    </row>
    <row r="41">
      <c r="A41" s="4" t="n"/>
      <c r="B41" s="12" t="n"/>
      <c r="C41" s="17" t="n"/>
      <c r="D41" s="4" t="n"/>
      <c r="E41" s="14" t="n"/>
      <c r="F41" s="30" t="n"/>
    </row>
    <row r="42">
      <c r="A42" s="4" t="n"/>
      <c r="B42" s="12" t="n"/>
      <c r="C42" s="17" t="n"/>
      <c r="D42" s="4" t="n"/>
      <c r="E42" s="14" t="n"/>
      <c r="F42" s="30" t="n"/>
    </row>
    <row r="43">
      <c r="A43" s="4" t="n"/>
      <c r="B43" s="12" t="n"/>
      <c r="C43" s="17" t="n"/>
      <c r="D43" s="4" t="n"/>
      <c r="E43" s="14" t="n"/>
      <c r="F43" s="30" t="n"/>
    </row>
    <row r="44">
      <c r="A44" s="4" t="n"/>
      <c r="B44" s="12" t="n"/>
      <c r="C44" s="17" t="n"/>
      <c r="D44" s="4" t="n"/>
      <c r="E44" s="14" t="n"/>
      <c r="F44" s="30" t="n"/>
    </row>
    <row r="45">
      <c r="A45" s="4" t="n"/>
      <c r="B45" s="12" t="n"/>
      <c r="C45" s="17" t="n"/>
      <c r="D45" s="4" t="n"/>
      <c r="E45" s="14" t="n"/>
      <c r="F45" s="30" t="n"/>
    </row>
    <row r="46">
      <c r="A46" s="4" t="n"/>
      <c r="B46" s="12" t="n"/>
      <c r="C46" s="17" t="n"/>
      <c r="D46" s="4" t="n"/>
      <c r="E46" s="14" t="n"/>
      <c r="F46" s="30" t="n"/>
    </row>
    <row r="47">
      <c r="A47" s="4" t="n"/>
      <c r="B47" s="12" t="n"/>
      <c r="C47" s="17" t="n"/>
      <c r="D47" s="4" t="n"/>
      <c r="E47" s="14" t="n"/>
      <c r="F47" s="30" t="n"/>
    </row>
    <row r="48">
      <c r="A48" s="4" t="n"/>
      <c r="B48" s="12" t="n"/>
      <c r="C48" s="17" t="n"/>
      <c r="D48" s="4" t="n"/>
      <c r="E48" s="14" t="n"/>
      <c r="F48" s="30" t="n"/>
    </row>
    <row r="49">
      <c r="A49" s="4" t="n"/>
      <c r="B49" s="12" t="n"/>
      <c r="C49" s="17" t="n"/>
      <c r="D49" s="4" t="n"/>
      <c r="E49" s="14" t="n"/>
      <c r="F49" s="30" t="n"/>
    </row>
    <row r="50">
      <c r="A50" s="4" t="n"/>
      <c r="B50" s="12" t="n"/>
      <c r="C50" s="17" t="n"/>
      <c r="D50" s="4" t="n"/>
      <c r="E50" s="14" t="n"/>
      <c r="F50" s="30" t="n"/>
    </row>
    <row r="51">
      <c r="A51" s="4" t="n"/>
      <c r="B51" s="12" t="n"/>
      <c r="C51" s="17" t="n"/>
      <c r="D51" s="4" t="n"/>
      <c r="E51" s="14" t="n"/>
      <c r="F51" s="30" t="n"/>
    </row>
    <row r="52">
      <c r="A52" s="4" t="n"/>
      <c r="B52" s="12" t="n"/>
      <c r="C52" s="17" t="n"/>
      <c r="D52" s="4" t="n"/>
      <c r="E52" s="14" t="n"/>
      <c r="F52" s="30" t="n"/>
    </row>
    <row r="53">
      <c r="A53" s="4" t="n"/>
      <c r="B53" s="12" t="n"/>
      <c r="C53" s="17" t="n"/>
      <c r="D53" s="4" t="n"/>
      <c r="E53" s="14" t="n"/>
      <c r="F53" s="30" t="n"/>
    </row>
    <row r="54">
      <c r="A54" s="4" t="n"/>
      <c r="B54" s="12" t="n"/>
      <c r="C54" s="17" t="n"/>
      <c r="D54" s="4" t="n"/>
      <c r="E54" s="14" t="n"/>
      <c r="F54" s="30" t="n"/>
    </row>
    <row r="55">
      <c r="A55" s="4" t="n"/>
      <c r="B55" s="12" t="n"/>
      <c r="C55" s="17" t="n"/>
      <c r="D55" s="4" t="n"/>
      <c r="E55" s="14" t="n"/>
      <c r="F55" s="30" t="n"/>
    </row>
    <row r="56">
      <c r="A56" s="4" t="n"/>
      <c r="B56" s="12" t="n"/>
      <c r="C56" s="17" t="n"/>
      <c r="D56" s="4" t="n"/>
      <c r="E56" s="14" t="n"/>
      <c r="F56" s="30" t="n"/>
    </row>
    <row r="57">
      <c r="A57" s="4" t="n"/>
      <c r="B57" s="12" t="n"/>
      <c r="C57" s="17" t="n"/>
      <c r="D57" s="4" t="n"/>
      <c r="E57" s="14" t="n"/>
      <c r="F57" s="30" t="n"/>
    </row>
    <row r="58">
      <c r="A58" s="4" t="n"/>
      <c r="B58" s="12" t="n"/>
      <c r="C58" s="17" t="n"/>
      <c r="D58" s="4" t="n"/>
      <c r="E58" s="14" t="n"/>
      <c r="F58" s="30" t="n"/>
    </row>
    <row r="59">
      <c r="A59" s="4" t="n"/>
      <c r="B59" s="12" t="n"/>
      <c r="C59" s="17" t="n"/>
      <c r="D59" s="4" t="n"/>
      <c r="E59" s="14" t="n"/>
      <c r="F59" s="30" t="n"/>
    </row>
    <row r="60">
      <c r="A60" s="4" t="n"/>
      <c r="B60" s="12" t="n"/>
      <c r="C60" s="17" t="n"/>
      <c r="D60" s="4" t="n"/>
      <c r="E60" s="14" t="n"/>
      <c r="F60" s="30" t="n"/>
    </row>
    <row r="61">
      <c r="A61" s="4" t="n"/>
      <c r="B61" s="12" t="n"/>
      <c r="C61" s="17" t="n"/>
      <c r="D61" s="4" t="n"/>
      <c r="E61" s="14" t="n"/>
      <c r="F61" s="30" t="n"/>
    </row>
    <row r="62">
      <c r="A62" s="4" t="n"/>
      <c r="B62" s="12" t="n"/>
      <c r="C62" s="17" t="n"/>
      <c r="D62" s="4" t="n"/>
      <c r="E62" s="14" t="n"/>
      <c r="F62" s="30" t="n"/>
    </row>
    <row r="63">
      <c r="A63" s="4" t="n"/>
      <c r="B63" s="12" t="n"/>
      <c r="C63" s="17" t="n"/>
      <c r="D63" s="4" t="n"/>
      <c r="E63" s="14" t="n"/>
      <c r="F63" s="30" t="n"/>
    </row>
    <row r="64">
      <c r="A64" s="4" t="n"/>
      <c r="B64" s="12" t="n"/>
      <c r="C64" s="17" t="n"/>
      <c r="D64" s="4" t="n"/>
      <c r="E64" s="14" t="n"/>
      <c r="F64" s="30" t="n"/>
    </row>
    <row r="65">
      <c r="A65" s="4" t="n"/>
      <c r="B65" s="12" t="n"/>
      <c r="C65" s="17" t="n"/>
      <c r="D65" s="4" t="n"/>
      <c r="E65" s="14" t="n"/>
      <c r="F65" s="30" t="n"/>
    </row>
    <row r="66">
      <c r="A66" s="4" t="n"/>
      <c r="B66" s="12" t="n"/>
      <c r="C66" s="17" t="n"/>
      <c r="D66" s="4" t="n"/>
      <c r="E66" s="14" t="n"/>
      <c r="F66" s="30" t="n"/>
    </row>
    <row r="67">
      <c r="A67" s="4" t="n"/>
      <c r="B67" s="12" t="n"/>
      <c r="C67" s="17" t="n"/>
      <c r="D67" s="4" t="n"/>
      <c r="E67" s="14" t="n"/>
      <c r="F67" s="30" t="n"/>
    </row>
    <row r="68">
      <c r="A68" s="4" t="n"/>
      <c r="B68" s="12" t="n"/>
      <c r="C68" s="17" t="n"/>
      <c r="D68" s="4" t="n"/>
      <c r="E68" s="14" t="n"/>
      <c r="F68" s="30" t="n"/>
    </row>
    <row r="69">
      <c r="A69" s="4" t="n"/>
      <c r="B69" s="12" t="n"/>
      <c r="C69" s="17" t="n"/>
      <c r="D69" s="4" t="n"/>
      <c r="E69" s="14" t="n"/>
      <c r="F69" s="30" t="n"/>
    </row>
    <row r="70">
      <c r="A70" s="4" t="n"/>
      <c r="B70" s="12" t="n"/>
      <c r="C70" s="17" t="n"/>
      <c r="D70" s="4" t="n"/>
      <c r="E70" s="14" t="n"/>
      <c r="F70" s="30" t="n"/>
    </row>
    <row r="71">
      <c r="A71" s="4" t="n"/>
      <c r="B71" s="12" t="n"/>
      <c r="C71" s="17" t="n"/>
      <c r="D71" s="4" t="n"/>
      <c r="E71" s="14" t="n"/>
      <c r="F71" s="30" t="n"/>
    </row>
    <row r="72">
      <c r="A72" s="4" t="n"/>
      <c r="B72" s="12" t="n"/>
      <c r="C72" s="17" t="n"/>
      <c r="D72" s="4" t="n"/>
      <c r="E72" s="14" t="n"/>
      <c r="F72" s="30" t="n"/>
    </row>
    <row r="73">
      <c r="A73" s="4" t="n"/>
      <c r="B73" s="12" t="n"/>
      <c r="C73" s="17" t="n"/>
      <c r="D73" s="4" t="n"/>
      <c r="E73" s="14" t="n"/>
      <c r="F73" s="30" t="n"/>
    </row>
    <row r="74">
      <c r="A74" s="4" t="n"/>
      <c r="B74" s="12" t="n"/>
      <c r="C74" s="17" t="n"/>
      <c r="D74" s="4" t="n"/>
      <c r="E74" s="14" t="n"/>
      <c r="F74" s="30" t="n"/>
    </row>
    <row r="75">
      <c r="A75" s="4" t="n"/>
      <c r="B75" s="12" t="n"/>
      <c r="C75" s="17" t="n"/>
      <c r="D75" s="4" t="n"/>
      <c r="E75" s="14" t="n"/>
      <c r="F75" s="30" t="n"/>
    </row>
    <row r="76">
      <c r="A76" s="4" t="n"/>
      <c r="B76" s="12" t="n"/>
      <c r="C76" s="17" t="n"/>
      <c r="D76" s="4" t="n"/>
      <c r="E76" s="14" t="n"/>
      <c r="F76" s="30" t="n"/>
    </row>
    <row r="77">
      <c r="A77" s="4" t="n"/>
      <c r="B77" s="12" t="n"/>
      <c r="C77" s="17" t="n"/>
      <c r="D77" s="4" t="n"/>
      <c r="E77" s="14" t="n"/>
      <c r="F77" s="30" t="n"/>
    </row>
    <row r="78">
      <c r="A78" s="4" t="n"/>
      <c r="B78" s="12" t="n"/>
      <c r="C78" s="17" t="n"/>
      <c r="D78" s="4" t="n"/>
      <c r="E78" s="14" t="n"/>
      <c r="F78" s="30" t="n"/>
    </row>
    <row r="79">
      <c r="A79" s="4" t="n"/>
      <c r="B79" s="12" t="n"/>
      <c r="C79" s="17" t="n"/>
      <c r="D79" s="4" t="n"/>
      <c r="E79" s="14" t="n"/>
      <c r="F79" s="30" t="n"/>
    </row>
    <row r="80">
      <c r="A80" s="4" t="n"/>
      <c r="B80" s="12" t="n"/>
      <c r="C80" s="17" t="n"/>
      <c r="D80" s="4" t="n"/>
      <c r="E80" s="14" t="n"/>
      <c r="F80" s="30" t="n"/>
    </row>
    <row r="81">
      <c r="A81" s="4" t="n"/>
      <c r="B81" s="12" t="n"/>
      <c r="C81" s="17" t="n"/>
      <c r="D81" s="4" t="n"/>
      <c r="E81" s="14" t="n"/>
      <c r="F81" s="30" t="n"/>
    </row>
    <row r="82">
      <c r="A82" s="4" t="n"/>
      <c r="B82" s="12" t="n"/>
      <c r="C82" s="17" t="n"/>
      <c r="D82" s="4" t="n"/>
      <c r="E82" s="14" t="n"/>
      <c r="F82" s="30" t="n"/>
    </row>
    <row r="83">
      <c r="A83" s="4" t="n"/>
      <c r="B83" s="12" t="n"/>
      <c r="C83" s="17" t="n"/>
      <c r="D83" s="4" t="n"/>
      <c r="E83" s="14" t="n"/>
      <c r="F83" s="30" t="n"/>
    </row>
    <row r="84">
      <c r="A84" s="4" t="n"/>
      <c r="B84" s="12" t="n"/>
      <c r="C84" s="17" t="n"/>
      <c r="D84" s="4" t="n"/>
      <c r="E84" s="14" t="n"/>
      <c r="F84" s="30" t="n"/>
    </row>
    <row r="85">
      <c r="A85" s="4" t="n"/>
      <c r="B85" s="12" t="n"/>
      <c r="C85" s="17" t="n"/>
      <c r="D85" s="4" t="n"/>
      <c r="E85" s="14" t="n"/>
      <c r="F85" s="30" t="n"/>
    </row>
    <row r="86">
      <c r="A86" s="4" t="n"/>
      <c r="B86" s="12" t="n"/>
      <c r="C86" s="17" t="n"/>
      <c r="D86" s="4" t="n"/>
      <c r="E86" s="14" t="n"/>
      <c r="F86" s="30" t="n"/>
    </row>
    <row r="87">
      <c r="A87" s="4" t="n"/>
      <c r="B87" s="12" t="n"/>
      <c r="C87" s="17" t="n"/>
      <c r="D87" s="4" t="n"/>
      <c r="E87" s="14" t="n"/>
      <c r="F87" s="30" t="n"/>
    </row>
    <row r="88">
      <c r="A88" s="4" t="n"/>
      <c r="B88" s="12" t="n"/>
      <c r="C88" s="17" t="n"/>
      <c r="D88" s="4" t="n"/>
      <c r="E88" s="14" t="n"/>
      <c r="F88" s="30" t="n"/>
    </row>
    <row r="89">
      <c r="A89" s="4" t="n"/>
      <c r="B89" s="12" t="n"/>
      <c r="C89" s="17" t="n"/>
      <c r="D89" s="4" t="n"/>
      <c r="E89" s="14" t="n"/>
      <c r="F89" s="30" t="n"/>
    </row>
    <row r="90">
      <c r="A90" s="4" t="n"/>
      <c r="B90" s="12" t="n"/>
      <c r="C90" s="17" t="n"/>
      <c r="D90" s="4" t="n"/>
      <c r="E90" s="14" t="n"/>
      <c r="F90" s="30" t="n"/>
    </row>
    <row r="91">
      <c r="A91" s="4" t="n"/>
      <c r="B91" s="12" t="n"/>
      <c r="C91" s="17" t="n"/>
      <c r="D91" s="4" t="n"/>
      <c r="E91" s="14" t="n"/>
      <c r="F91" s="30" t="n"/>
    </row>
    <row r="92">
      <c r="A92" s="4" t="n"/>
      <c r="B92" s="12" t="n"/>
      <c r="C92" s="17" t="n"/>
      <c r="D92" s="4" t="n"/>
      <c r="E92" s="14" t="n"/>
      <c r="F92" s="30" t="n"/>
    </row>
    <row r="93">
      <c r="A93" s="4" t="n"/>
      <c r="B93" s="12" t="n"/>
      <c r="C93" s="17" t="n"/>
      <c r="D93" s="4" t="n"/>
      <c r="E93" s="14" t="n"/>
      <c r="F93" s="30" t="n"/>
    </row>
    <row r="94">
      <c r="A94" s="4" t="n"/>
      <c r="B94" s="12" t="n"/>
      <c r="C94" s="17" t="n"/>
      <c r="D94" s="4" t="n"/>
      <c r="E94" s="14" t="n"/>
      <c r="F94" s="30" t="n"/>
    </row>
    <row r="95">
      <c r="A95" s="4" t="n"/>
      <c r="B95" s="12" t="n"/>
      <c r="C95" s="17" t="n"/>
      <c r="D95" s="4" t="n"/>
      <c r="E95" s="14" t="n"/>
      <c r="F95" s="30" t="n"/>
    </row>
    <row r="96">
      <c r="A96" s="4" t="n"/>
      <c r="B96" s="12" t="n"/>
      <c r="C96" s="17" t="n"/>
      <c r="D96" s="4" t="n"/>
      <c r="E96" s="14" t="n"/>
      <c r="F96" s="30" t="n"/>
    </row>
    <row r="97">
      <c r="A97" s="4" t="n"/>
      <c r="B97" s="12" t="n"/>
      <c r="C97" s="17" t="n"/>
      <c r="D97" s="4" t="n"/>
      <c r="E97" s="14" t="n"/>
      <c r="F97" s="30" t="n"/>
    </row>
    <row r="98">
      <c r="A98" s="4" t="n"/>
      <c r="B98" s="12" t="n"/>
      <c r="C98" s="17" t="n"/>
      <c r="D98" s="4" t="n"/>
      <c r="E98" s="14" t="n"/>
      <c r="F98" s="30" t="n"/>
    </row>
    <row r="99">
      <c r="A99" s="4" t="n"/>
      <c r="B99" s="12" t="n"/>
      <c r="C99" s="17" t="n"/>
      <c r="D99" s="4" t="n"/>
      <c r="E99" s="14" t="n"/>
      <c r="F99" s="30" t="n"/>
    </row>
    <row r="100">
      <c r="A100" s="4" t="n"/>
      <c r="B100" s="12" t="n"/>
      <c r="C100" s="17" t="n"/>
      <c r="D100" s="4" t="n"/>
      <c r="E100" s="14" t="n"/>
      <c r="F100" s="30" t="n"/>
    </row>
    <row r="101">
      <c r="A101" s="4" t="n"/>
      <c r="B101" s="12" t="n"/>
      <c r="C101" s="17" t="n"/>
      <c r="D101" s="4" t="n"/>
      <c r="E101" s="14" t="n"/>
      <c r="F101" s="30" t="n"/>
    </row>
    <row r="102">
      <c r="A102" s="4" t="n"/>
      <c r="B102" s="12" t="n"/>
      <c r="C102" s="17" t="n"/>
      <c r="D102" s="4" t="n"/>
      <c r="E102" s="14" t="n"/>
      <c r="F102" s="30" t="n"/>
    </row>
    <row r="103">
      <c r="A103" s="4" t="n"/>
      <c r="B103" s="12" t="n"/>
      <c r="C103" s="17" t="n"/>
      <c r="D103" s="4" t="n"/>
      <c r="E103" s="14" t="n"/>
      <c r="F103" s="30" t="n"/>
    </row>
    <row r="104">
      <c r="A104" s="4" t="n"/>
      <c r="B104" s="12" t="n"/>
      <c r="C104" s="17" t="n"/>
      <c r="D104" s="4" t="n"/>
      <c r="E104" s="14" t="n"/>
      <c r="F104" s="30" t="n"/>
    </row>
  </sheetData>
  <autoFilter ref="A4:F104"/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2" customWidth="1" min="4" max="4"/>
    <col width="17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4" customWidth="1" min="14" max="14"/>
    <col width="18" customWidth="1" min="15" max="15"/>
    <col width="18" customWidth="1" min="16" max="16"/>
  </cols>
  <sheetData>
    <row r="1" ht="30" customHeight="1">
      <c r="A1" s="1" t="inlineStr">
        <is>
          <t>SYNTHÈSE COMMERCIALE ET FINANCIÈRE</t>
        </is>
      </c>
    </row>
    <row r="3">
      <c r="A3" s="29" t="inlineStr">
        <is>
          <t>Indicateur</t>
        </is>
      </c>
      <c r="B3" s="29" t="inlineStr">
        <is>
          <t>Valeur</t>
        </is>
      </c>
      <c r="D3" s="29" t="inlineStr">
        <is>
          <t>Alerte devis</t>
        </is>
      </c>
      <c r="O3" s="29" t="inlineStr">
        <is>
          <t>Lot</t>
        </is>
      </c>
      <c r="P3" s="29" t="inlineStr">
        <is>
          <t>Montant HT</t>
        </is>
      </c>
    </row>
    <row r="4">
      <c r="A4" s="7" t="inlineStr">
        <is>
          <t>Total HT</t>
        </is>
      </c>
      <c r="B4" s="31">
        <f>'Devis'!$H$116</f>
        <v/>
      </c>
      <c r="D4" s="32">
        <f>IF('Devis'!$H$117&gt;250000,"Validation direction requise","Devis dans la limite habituelle")</f>
        <v/>
      </c>
      <c r="O4" s="33" t="inlineStr">
        <is>
          <t>Terrassement</t>
        </is>
      </c>
      <c r="P4" s="34">
        <f>SUMIF('Devis'!$B$15:$B$114,O4,'Devis'!$H$15:$H$114)</f>
        <v/>
      </c>
    </row>
    <row r="5">
      <c r="A5" s="35" t="inlineStr">
        <is>
          <t>Total TVA</t>
        </is>
      </c>
      <c r="B5" s="36">
        <f>'Devis'!$J$116</f>
        <v/>
      </c>
      <c r="O5" s="37" t="inlineStr">
        <is>
          <t>Fondations</t>
        </is>
      </c>
      <c r="P5" s="38">
        <f>SUMIF('Devis'!$B$15:$B$114,O5,'Devis'!$H$15:$H$114)</f>
        <v/>
      </c>
    </row>
    <row r="6">
      <c r="A6" s="7" t="inlineStr">
        <is>
          <t>Total TTC</t>
        </is>
      </c>
      <c r="B6" s="31">
        <f>'Devis'!$H$117</f>
        <v/>
      </c>
      <c r="O6" s="33" t="inlineStr">
        <is>
          <t>Maçonnerie</t>
        </is>
      </c>
      <c r="P6" s="34">
        <f>SUMIF('Devis'!$B$15:$B$114,O6,'Devis'!$H$15:$H$114)</f>
        <v/>
      </c>
    </row>
    <row r="7">
      <c r="A7" s="35" t="inlineStr">
        <is>
          <t>Acompte demandé</t>
        </is>
      </c>
      <c r="B7" s="36">
        <f>'Devis'!$H$118</f>
        <v/>
      </c>
      <c r="D7" s="29" t="inlineStr">
        <is>
          <t>Composant</t>
        </is>
      </c>
      <c r="E7" s="29" t="inlineStr">
        <is>
          <t>Montant</t>
        </is>
      </c>
      <c r="O7" s="37" t="inlineStr">
        <is>
          <t>Charpente</t>
        </is>
      </c>
      <c r="P7" s="38">
        <f>SUMIF('Devis'!$B$15:$B$114,O7,'Devis'!$H$15:$H$114)</f>
        <v/>
      </c>
    </row>
    <row r="8">
      <c r="A8" s="7" t="inlineStr">
        <is>
          <t>Marge moyenne</t>
        </is>
      </c>
      <c r="B8" s="39">
        <f>'Devis'!$L$116</f>
        <v/>
      </c>
      <c r="D8" s="11" t="inlineStr">
        <is>
          <t>HT</t>
        </is>
      </c>
      <c r="E8" s="16">
        <f>B4</f>
        <v/>
      </c>
      <c r="O8" s="33" t="inlineStr">
        <is>
          <t>Couverture</t>
        </is>
      </c>
      <c r="P8" s="34">
        <f>SUMIF('Devis'!$B$15:$B$114,O8,'Devis'!$H$15:$H$114)</f>
        <v/>
      </c>
    </row>
    <row r="9">
      <c r="A9" s="35" t="inlineStr">
        <is>
          <t>Nombre de postes</t>
        </is>
      </c>
      <c r="B9" s="40">
        <f>'Devis'!$J$117</f>
        <v/>
      </c>
      <c r="D9" s="19" t="inlineStr">
        <is>
          <t>TVA</t>
        </is>
      </c>
      <c r="E9" s="21">
        <f>B5</f>
        <v/>
      </c>
      <c r="O9" s="37" t="inlineStr">
        <is>
          <t>Menuiseries</t>
        </is>
      </c>
      <c r="P9" s="38">
        <f>SUMIF('Devis'!$B$15:$B$114,O9,'Devis'!$H$15:$H$114)</f>
        <v/>
      </c>
    </row>
    <row r="10">
      <c r="A10" s="7" t="inlineStr">
        <is>
          <t>Postes avec observation</t>
        </is>
      </c>
      <c r="B10" s="41">
        <f>COUNTIF('Devis'!$L$15:$L$114,"&lt;&gt;")</f>
        <v/>
      </c>
      <c r="D10" s="11" t="inlineStr">
        <is>
          <t>TTC</t>
        </is>
      </c>
      <c r="E10" s="16">
        <f>B6</f>
        <v/>
      </c>
      <c r="O10" s="33" t="inlineStr">
        <is>
          <t>Électricité</t>
        </is>
      </c>
      <c r="P10" s="34">
        <f>SUMIF('Devis'!$B$15:$B$114,O10,'Devis'!$H$15:$H$114)</f>
        <v/>
      </c>
    </row>
    <row r="11">
      <c r="A11" s="35" t="inlineStr">
        <is>
          <t>Taux de postes documentés</t>
        </is>
      </c>
      <c r="B11" s="42">
        <f>IFERROR(COUNTIF('Devis'!$L$15:$L$114,"&lt;&gt;")/COUNTA('Devis'!$C$15:$C$114),0)</f>
        <v/>
      </c>
      <c r="O11" s="37" t="inlineStr">
        <is>
          <t>Plomberie</t>
        </is>
      </c>
      <c r="P11" s="38">
        <f>SUMIF('Devis'!$B$15:$B$114,O11,'Devis'!$H$15:$H$114)</f>
        <v/>
      </c>
    </row>
    <row r="12">
      <c r="A12" s="7" t="inlineStr">
        <is>
          <t>Statut du devis</t>
        </is>
      </c>
      <c r="B12" s="43">
        <f>'Devis'!$J$6</f>
        <v/>
      </c>
      <c r="O12" s="33" t="inlineStr">
        <is>
          <t>Peinture</t>
        </is>
      </c>
      <c r="P12" s="34">
        <f>SUMIF('Devis'!$B$15:$B$114,O12,'Devis'!$H$15:$H$114)</f>
        <v/>
      </c>
    </row>
  </sheetData>
  <mergeCells count="1">
    <mergeCell ref="A1:P1"/>
  </mergeCells>
  <conditionalFormatting sqref="D4">
    <cfRule type="expression" priority="1" dxfId="0" stopIfTrue="1">
      <formula>$D$4="Validation direction requise"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MODE D'EMPLOI DU CLASSEUR</t>
        </is>
      </c>
    </row>
    <row r="3">
      <c r="A3" s="29" t="inlineStr">
        <is>
          <t>Rubrique</t>
        </is>
      </c>
      <c r="B3" s="29" t="inlineStr">
        <is>
          <t>Consigne</t>
        </is>
      </c>
    </row>
    <row r="4" ht="42" customHeight="1">
      <c r="A4" s="32" t="inlineStr">
        <is>
          <t>Feuille Devis</t>
        </is>
      </c>
      <c r="B4" s="18" t="inlineStr">
        <is>
          <t>Modifier uniquement les cellules jaunes : coordonnées client, informations du devis, lignes de postes, quantités, prix unitaires, marges et observations.</t>
        </is>
      </c>
    </row>
    <row r="5" ht="42" customHeight="1">
      <c r="A5" s="44" t="inlineStr">
        <is>
          <t>Taux de TVA</t>
        </is>
      </c>
      <c r="B5" s="3" t="inlineStr">
        <is>
          <t>Sélectionner le taux de TVA approprié selon la nature des travaux et l'éligibilité du chantier. Vérifier les règles applicables aux logements anciens et les attestations de TVA.</t>
        </is>
      </c>
    </row>
    <row r="6" ht="42" customHeight="1">
      <c r="A6" s="32" t="inlineStr">
        <is>
          <t>Référentiel</t>
        </is>
      </c>
      <c r="B6" s="18" t="inlineStr">
        <is>
          <t>Mettre à jour les lots, coûts moyens et taux de TVA dans la feuille Referentiel. Les taux des lignes du devis sont alimentés automatiquement à partir de cette table.</t>
        </is>
      </c>
    </row>
    <row r="7" ht="42" customHeight="1">
      <c r="A7" s="44" t="inlineStr">
        <is>
          <t>Coordonnées</t>
        </is>
      </c>
      <c r="B7" s="3" t="inlineStr">
        <is>
          <t>Contrôler le SIRET, les coordonnées du client et l'adresse complète du chantier avant l'envoi du devis.</t>
        </is>
      </c>
    </row>
    <row r="8" ht="42" customHeight="1">
      <c r="A8" s="32" t="inlineStr">
        <is>
          <t>Validité et paiement</t>
        </is>
      </c>
      <c r="B8" s="18" t="inlineStr">
        <is>
          <t>Le devis doit préciser la durée de validité, les conditions de paiement, l'acompte, l'assurance décennale et les éventuelles pénalités.</t>
        </is>
      </c>
    </row>
    <row r="9" ht="42" customHeight="1">
      <c r="A9" s="44" t="inlineStr">
        <is>
          <t>Facturation électronique</t>
        </is>
      </c>
      <c r="B9" s="3" t="inlineStr">
        <is>
          <t>Prévoir une mention sur la facture électronique lorsque nécessaire, notamment Chorus Pro ou Factur-X.</t>
        </is>
      </c>
    </row>
    <row r="10" ht="42" customHeight="1">
      <c r="A10" s="32" t="inlineStr">
        <is>
          <t>Données personnelles</t>
        </is>
      </c>
      <c r="B10" s="18" t="inlineStr">
        <is>
          <t>Ne pas saisir de données personnelles non nécessaires conformément aux recommandations RGPD et CNIL.</t>
        </is>
      </c>
    </row>
    <row r="11" ht="42" customHeight="1">
      <c r="A11" s="44" t="inlineStr">
        <is>
          <t>Synthèse</t>
        </is>
      </c>
      <c r="B11" s="3" t="inlineStr">
        <is>
          <t>Consulter la feuille Synthèse pour vérifier les montants, l'acompte, la marge moyenne, les observations et l'alerte de validation.</t>
        </is>
      </c>
    </row>
    <row r="14">
      <c r="A14" s="45" t="inlineStr">
        <is>
          <t>Rappel</t>
        </is>
      </c>
      <c r="B14" s="45" t="inlineStr">
        <is>
          <t>Les informations fiscales, juridiques et contractuelles doivent être vérifiées au regard de la situation réelle du chantier.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2026-09-08T17:22:06Z</dcterms:created>
  <dcterms:modified xmlns:dcterms="http://purl.org/dc/terms/" xmlns:xsi="http://www.w3.org/2001/XMLSchema-instance" xsi:type="dcterms:W3CDTF">2026-09-08T17:22:06Z</dcterms:modified>
</cp:coreProperties>
</file>