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écompte Général" sheetId="1" state="visible" r:id="rId1"/>
    <sheet xmlns:r="http://schemas.openxmlformats.org/officeDocument/2006/relationships" name="Synthèse DG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&quot; €&quot;"/>
  </numFmts>
  <fonts count="7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i val="1"/>
      <color rgb="00374151"/>
      <sz val="10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1"/>
    </font>
    <font>
      <name val="Calibri"/>
      <b val="1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4" fontId="5" fillId="6" borderId="1" applyAlignment="1" pivotButton="0" quotePrefix="0" xfId="0">
      <alignment horizontal="right" vertical="center"/>
    </xf>
    <xf numFmtId="0" fontId="6" fillId="0" borderId="0" pivotButton="0" quotePrefix="0" xfId="0"/>
    <xf numFmtId="0" fontId="4" fillId="4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4" fillId="0" borderId="0" pivotButton="0" quotePrefix="0" xfId="0"/>
    <xf numFmtId="164" fontId="6" fillId="3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3" fillId="7" borderId="0" applyAlignment="1" pivotButton="0" quotePrefix="0" xfId="0">
      <alignment horizontal="center" vertical="center" wrapText="1"/>
    </xf>
    <xf numFmtId="0" fontId="4" fillId="3" borderId="1" pivotButton="0" quotePrefix="0" xfId="0"/>
    <xf numFmtId="0" fontId="6" fillId="3" borderId="1" applyAlignment="1" pivotButton="0" quotePrefix="0" xfId="0">
      <alignment horizontal="center" vertical="center" wrapText="1"/>
    </xf>
    <xf numFmtId="0" fontId="4" fillId="5" borderId="1" pivotButton="0" quotePrefix="0" xfId="0"/>
    <xf numFmtId="0" fontId="6" fillId="5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Marché initial HT vs Total travaux HT par lot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 DGD'!B23</f>
            </strRef>
          </tx>
          <spPr>
            <a:solidFill xmlns:a="http://schemas.openxmlformats.org/drawingml/2006/main">
              <a:srgbClr val="12946A"/>
            </a:solidFill>
            <a:ln xmlns:a="http://schemas.openxmlformats.org/drawingml/2006/main">
              <a:prstDash val="solid"/>
            </a:ln>
          </spPr>
          <cat>
            <numRef>
              <f>'Synthèse DGD'!$A$24:$A$32</f>
            </numRef>
          </cat>
          <val>
            <numRef>
              <f>'Synthèse DGD'!$B$24:$B$32</f>
            </numRef>
          </val>
        </ser>
        <ser>
          <idx val="1"/>
          <order val="1"/>
          <tx>
            <strRef>
              <f>'Synthèse DGD'!C23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'Synthèse DGD'!$A$24:$A$32</f>
            </numRef>
          </cat>
          <val>
            <numRef>
              <f>'Synthèse DGD'!$C$24:$C$32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montant TTC par lot</a:t>
            </a:r>
          </a:p>
        </rich>
      </tx>
    </title>
    <plotArea>
      <pieChart>
        <varyColors val="1"/>
        <ser>
          <idx val="0"/>
          <order val="0"/>
          <tx>
            <strRef>
              <f>'Synthèse DGD'!D23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 DGD'!$A$24:$A$32</f>
            </numRef>
          </cat>
          <val>
            <numRef>
              <f>'Synthèse DGD'!$D$24:$D$32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26</row>
      <rowOff>0</rowOff>
    </from>
    <ext cx="540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22" customWidth="1" min="3" max="3"/>
    <col width="13" customWidth="1" min="4" max="4"/>
    <col width="20" customWidth="1" min="5" max="5"/>
    <col width="14" customWidth="1" min="6" max="6"/>
    <col width="20" customWidth="1" min="7" max="7"/>
    <col width="16" customWidth="1" min="8" max="8"/>
    <col width="20" customWidth="1" min="9" max="9"/>
    <col width="12" customWidth="1" min="10" max="10"/>
    <col width="16" customWidth="1" min="11" max="11"/>
    <col width="18" customWidth="1" min="12" max="12"/>
    <col width="20" customWidth="1" min="13" max="13"/>
    <col width="18" customWidth="1" min="14" max="14"/>
    <col width="18" customWidth="1" min="15" max="15"/>
    <col width="20" customWidth="1" min="16" max="16"/>
  </cols>
  <sheetData>
    <row r="1">
      <c r="A1" s="1" t="inlineStr">
        <is>
          <t>DÉCOMPTE GÉNÉRAL ET DÉFINITIF (DGD) — OPÉRATION BÂTIMENT</t>
        </is>
      </c>
    </row>
    <row r="2">
      <c r="A2" s="2" t="inlineStr">
        <is>
          <t>Projet : Construction d'un bâtiment résidentiel R+4 — Maître d'ouvrage : SCI Les Terrasses — Réf. Marché : MO-2026-014 — Date d'établissement : 19/07/2026</t>
        </is>
      </c>
    </row>
    <row r="4">
      <c r="A4" s="3" t="inlineStr">
        <is>
          <t>N° Lot</t>
        </is>
      </c>
      <c r="B4" s="3" t="inlineStr">
        <is>
          <t>Désignation du lot</t>
        </is>
      </c>
      <c r="C4" s="3" t="inlineStr">
        <is>
          <t>Entreprise titulaire</t>
        </is>
      </c>
      <c r="D4" s="3" t="inlineStr">
        <is>
          <t>Ville</t>
        </is>
      </c>
      <c r="E4" s="3" t="inlineStr">
        <is>
          <t>Montant marché initial HT</t>
        </is>
      </c>
      <c r="F4" s="3" t="inlineStr">
        <is>
          <t>Avenants HT</t>
        </is>
      </c>
      <c r="G4" s="3" t="inlineStr">
        <is>
          <t>Montant marché actualisé HT</t>
        </is>
      </c>
      <c r="H4" s="3" t="inlineStr">
        <is>
          <t>Révision de prix HT</t>
        </is>
      </c>
      <c r="I4" s="3" t="inlineStr">
        <is>
          <t>Montant total travaux HT</t>
        </is>
      </c>
      <c r="J4" s="3" t="inlineStr">
        <is>
          <t>TVA 20%</t>
        </is>
      </c>
      <c r="K4" s="3" t="inlineStr">
        <is>
          <t>Montant TTC</t>
        </is>
      </c>
      <c r="L4" s="3" t="inlineStr">
        <is>
          <t>Acomptes versés TTC</t>
        </is>
      </c>
      <c r="M4" s="3" t="inlineStr">
        <is>
          <t>Retenue de garantie HT (5%)</t>
        </is>
      </c>
      <c r="N4" s="3" t="inlineStr">
        <is>
          <t>Pénalités de retard TTC</t>
        </is>
      </c>
      <c r="O4" s="3" t="inlineStr">
        <is>
          <t>Solde à payer TTC</t>
        </is>
      </c>
      <c r="P4" s="3" t="inlineStr">
        <is>
          <t>Statut</t>
        </is>
      </c>
    </row>
    <row r="5">
      <c r="A5" s="4" t="n">
        <v>1</v>
      </c>
      <c r="B5" s="5" t="inlineStr">
        <is>
          <t>Gros Œuvre</t>
        </is>
      </c>
      <c r="C5" s="5" t="inlineStr">
        <is>
          <t>Bâti Structure SARL</t>
        </is>
      </c>
      <c r="D5" s="5" t="inlineStr">
        <is>
          <t>Paris</t>
        </is>
      </c>
      <c r="E5" s="6" t="n">
        <v>452000</v>
      </c>
      <c r="F5" s="6" t="n">
        <v>18500</v>
      </c>
      <c r="G5" s="6">
        <f>E5+F5</f>
        <v/>
      </c>
      <c r="H5" s="6" t="n">
        <v>6200</v>
      </c>
      <c r="I5" s="6">
        <f>G5+H5</f>
        <v/>
      </c>
      <c r="J5" s="6">
        <f>I5*0.2</f>
        <v/>
      </c>
      <c r="K5" s="6">
        <f>I5+J5</f>
        <v/>
      </c>
      <c r="L5" s="7" t="n">
        <v>400000</v>
      </c>
      <c r="M5" s="6">
        <f>I5*0.05</f>
        <v/>
      </c>
      <c r="N5" s="7" t="n">
        <v>0</v>
      </c>
      <c r="O5" s="6">
        <f>K5-L5-N5</f>
        <v/>
      </c>
      <c r="P5" s="5">
        <f>IF(N5&gt;0,"Litige - Pénalités",IF(O5&lt;=0,"Soldé","En attente de solde"))</f>
        <v/>
      </c>
    </row>
    <row r="6">
      <c r="A6" s="8" t="n">
        <v>2</v>
      </c>
      <c r="B6" s="9" t="inlineStr">
        <is>
          <t>Charpente - Couverture</t>
        </is>
      </c>
      <c r="C6" s="9" t="inlineStr">
        <is>
          <t>Toiture Sud Ent.</t>
        </is>
      </c>
      <c r="D6" s="9" t="inlineStr">
        <is>
          <t>Lyon</t>
        </is>
      </c>
      <c r="E6" s="10" t="n">
        <v>128000</v>
      </c>
      <c r="F6" s="10" t="n">
        <v>0</v>
      </c>
      <c r="G6" s="10">
        <f>E6+F6</f>
        <v/>
      </c>
      <c r="H6" s="10" t="n">
        <v>1800</v>
      </c>
      <c r="I6" s="10">
        <f>G6+H6</f>
        <v/>
      </c>
      <c r="J6" s="10">
        <f>I6*0.2</f>
        <v/>
      </c>
      <c r="K6" s="10">
        <f>I6+J6</f>
        <v/>
      </c>
      <c r="L6" s="7" t="n">
        <v>110000</v>
      </c>
      <c r="M6" s="10">
        <f>I6*0.05</f>
        <v/>
      </c>
      <c r="N6" s="7" t="n">
        <v>1500</v>
      </c>
      <c r="O6" s="10">
        <f>K6-L6-N6</f>
        <v/>
      </c>
      <c r="P6" s="9">
        <f>IF(N6&gt;0,"Litige - Pénalités",IF(O6&lt;=0,"Soldé","En attente de solde"))</f>
        <v/>
      </c>
    </row>
    <row r="7">
      <c r="A7" s="4" t="n">
        <v>3</v>
      </c>
      <c r="B7" s="5" t="inlineStr">
        <is>
          <t>Étanchéité</t>
        </is>
      </c>
      <c r="C7" s="5" t="inlineStr">
        <is>
          <t>Étanch'Pro</t>
        </is>
      </c>
      <c r="D7" s="5" t="inlineStr">
        <is>
          <t>Marseille</t>
        </is>
      </c>
      <c r="E7" s="6" t="n">
        <v>64000</v>
      </c>
      <c r="F7" s="6" t="n">
        <v>3200</v>
      </c>
      <c r="G7" s="6">
        <f>E7+F7</f>
        <v/>
      </c>
      <c r="H7" s="6" t="n">
        <v>900</v>
      </c>
      <c r="I7" s="6">
        <f>G7+H7</f>
        <v/>
      </c>
      <c r="J7" s="6">
        <f>I7*0.2</f>
        <v/>
      </c>
      <c r="K7" s="6">
        <f>I7+J7</f>
        <v/>
      </c>
      <c r="L7" s="7" t="n">
        <v>58000</v>
      </c>
      <c r="M7" s="6">
        <f>I7*0.05</f>
        <v/>
      </c>
      <c r="N7" s="7" t="n">
        <v>0</v>
      </c>
      <c r="O7" s="6">
        <f>K7-L7-N7</f>
        <v/>
      </c>
      <c r="P7" s="5">
        <f>IF(N7&gt;0,"Litige - Pénalités",IF(O7&lt;=0,"Soldé","En attente de solde"))</f>
        <v/>
      </c>
    </row>
    <row r="8">
      <c r="A8" s="8" t="n">
        <v>4</v>
      </c>
      <c r="B8" s="9" t="inlineStr">
        <is>
          <t>Menuiseries extérieures</t>
        </is>
      </c>
      <c r="C8" s="9" t="inlineStr">
        <is>
          <t>Fenêtres &amp; Cie</t>
        </is>
      </c>
      <c r="D8" s="9" t="inlineStr">
        <is>
          <t>Toulouse</t>
        </is>
      </c>
      <c r="E8" s="10" t="n">
        <v>96500</v>
      </c>
      <c r="F8" s="10" t="n">
        <v>0</v>
      </c>
      <c r="G8" s="10">
        <f>E8+F8</f>
        <v/>
      </c>
      <c r="H8" s="10" t="n">
        <v>1100</v>
      </c>
      <c r="I8" s="10">
        <f>G8+H8</f>
        <v/>
      </c>
      <c r="J8" s="10">
        <f>I8*0.2</f>
        <v/>
      </c>
      <c r="K8" s="10">
        <f>I8+J8</f>
        <v/>
      </c>
      <c r="L8" s="7" t="n">
        <v>90000</v>
      </c>
      <c r="M8" s="10">
        <f>I8*0.05</f>
        <v/>
      </c>
      <c r="N8" s="7" t="n">
        <v>800</v>
      </c>
      <c r="O8" s="10">
        <f>K8-L8-N8</f>
        <v/>
      </c>
      <c r="P8" s="9">
        <f>IF(N8&gt;0,"Litige - Pénalités",IF(O8&lt;=0,"Soldé","En attente de solde"))</f>
        <v/>
      </c>
    </row>
    <row r="9">
      <c r="A9" s="4" t="n">
        <v>5</v>
      </c>
      <c r="B9" s="5" t="inlineStr">
        <is>
          <t>Plomberie - Chauffage</t>
        </is>
      </c>
      <c r="C9" s="5" t="inlineStr">
        <is>
          <t>Thermo Confort</t>
        </is>
      </c>
      <c r="D9" s="5" t="inlineStr">
        <is>
          <t>Bordeaux</t>
        </is>
      </c>
      <c r="E9" s="6" t="n">
        <v>187000</v>
      </c>
      <c r="F9" s="6" t="n">
        <v>9400</v>
      </c>
      <c r="G9" s="6">
        <f>E9+F9</f>
        <v/>
      </c>
      <c r="H9" s="6" t="n">
        <v>2600</v>
      </c>
      <c r="I9" s="6">
        <f>G9+H9</f>
        <v/>
      </c>
      <c r="J9" s="6">
        <f>I9*0.2</f>
        <v/>
      </c>
      <c r="K9" s="6">
        <f>I9+J9</f>
        <v/>
      </c>
      <c r="L9" s="7" t="n">
        <v>175000</v>
      </c>
      <c r="M9" s="6">
        <f>I9*0.05</f>
        <v/>
      </c>
      <c r="N9" s="7" t="n">
        <v>0</v>
      </c>
      <c r="O9" s="6">
        <f>K9-L9-N9</f>
        <v/>
      </c>
      <c r="P9" s="5">
        <f>IF(N9&gt;0,"Litige - Pénalités",IF(O9&lt;=0,"Soldé","En attente de solde"))</f>
        <v/>
      </c>
    </row>
    <row r="10">
      <c r="A10" s="8" t="n">
        <v>6</v>
      </c>
      <c r="B10" s="9" t="inlineStr">
        <is>
          <t>Électricité</t>
        </is>
      </c>
      <c r="C10" s="9" t="inlineStr">
        <is>
          <t>Voltis Installations</t>
        </is>
      </c>
      <c r="D10" s="9" t="inlineStr">
        <is>
          <t>Lille</t>
        </is>
      </c>
      <c r="E10" s="10" t="n">
        <v>142000</v>
      </c>
      <c r="F10" s="10" t="n">
        <v>5000</v>
      </c>
      <c r="G10" s="10">
        <f>E10+F10</f>
        <v/>
      </c>
      <c r="H10" s="10" t="n">
        <v>1900</v>
      </c>
      <c r="I10" s="10">
        <f>G10+H10</f>
        <v/>
      </c>
      <c r="J10" s="10">
        <f>I10*0.2</f>
        <v/>
      </c>
      <c r="K10" s="10">
        <f>I10+J10</f>
        <v/>
      </c>
      <c r="L10" s="7" t="n">
        <v>130000</v>
      </c>
      <c r="M10" s="10">
        <f>I10*0.05</f>
        <v/>
      </c>
      <c r="N10" s="7" t="n">
        <v>2200</v>
      </c>
      <c r="O10" s="10">
        <f>K10-L10-N10</f>
        <v/>
      </c>
      <c r="P10" s="9">
        <f>IF(N10&gt;0,"Litige - Pénalités",IF(O10&lt;=0,"Soldé","En attente de solde"))</f>
        <v/>
      </c>
    </row>
    <row r="11">
      <c r="A11" s="4" t="n">
        <v>7</v>
      </c>
      <c r="B11" s="5" t="inlineStr">
        <is>
          <t>Carrelage - Faïence</t>
        </is>
      </c>
      <c r="C11" s="5" t="inlineStr">
        <is>
          <t>Sol &amp; Mur Déco</t>
        </is>
      </c>
      <c r="D11" s="5" t="inlineStr">
        <is>
          <t>Nantes</t>
        </is>
      </c>
      <c r="E11" s="6" t="n">
        <v>78500</v>
      </c>
      <c r="F11" s="6" t="n">
        <v>0</v>
      </c>
      <c r="G11" s="6">
        <f>E11+F11</f>
        <v/>
      </c>
      <c r="H11" s="6" t="n">
        <v>1050</v>
      </c>
      <c r="I11" s="6">
        <f>G11+H11</f>
        <v/>
      </c>
      <c r="J11" s="6">
        <f>I11*0.2</f>
        <v/>
      </c>
      <c r="K11" s="6">
        <f>I11+J11</f>
        <v/>
      </c>
      <c r="L11" s="7" t="n">
        <v>72000</v>
      </c>
      <c r="M11" s="6">
        <f>I11*0.05</f>
        <v/>
      </c>
      <c r="N11" s="7" t="n">
        <v>0</v>
      </c>
      <c r="O11" s="6">
        <f>K11-L11-N11</f>
        <v/>
      </c>
      <c r="P11" s="5">
        <f>IF(N11&gt;0,"Litige - Pénalités",IF(O11&lt;=0,"Soldé","En attente de solde"))</f>
        <v/>
      </c>
    </row>
    <row r="12">
      <c r="A12" s="8" t="n">
        <v>8</v>
      </c>
      <c r="B12" s="9" t="inlineStr">
        <is>
          <t>Peinture - Revêtements</t>
        </is>
      </c>
      <c r="C12" s="9" t="inlineStr">
        <is>
          <t>Couleurs Atelier</t>
        </is>
      </c>
      <c r="D12" s="9" t="inlineStr">
        <is>
          <t>Strasbourg</t>
        </is>
      </c>
      <c r="E12" s="10" t="n">
        <v>61000</v>
      </c>
      <c r="F12" s="10" t="n">
        <v>1800</v>
      </c>
      <c r="G12" s="10">
        <f>E12+F12</f>
        <v/>
      </c>
      <c r="H12" s="10" t="n">
        <v>800</v>
      </c>
      <c r="I12" s="10">
        <f>G12+H12</f>
        <v/>
      </c>
      <c r="J12" s="10">
        <f>I12*0.2</f>
        <v/>
      </c>
      <c r="K12" s="10">
        <f>I12+J12</f>
        <v/>
      </c>
      <c r="L12" s="7" t="n">
        <v>56000</v>
      </c>
      <c r="M12" s="10">
        <f>I12*0.05</f>
        <v/>
      </c>
      <c r="N12" s="7" t="n">
        <v>0</v>
      </c>
      <c r="O12" s="10">
        <f>K12-L12-N12</f>
        <v/>
      </c>
      <c r="P12" s="9">
        <f>IF(N12&gt;0,"Litige - Pénalités",IF(O12&lt;=0,"Soldé","En attente de solde"))</f>
        <v/>
      </c>
    </row>
    <row r="13">
      <c r="A13" s="4" t="n">
        <v>9</v>
      </c>
      <c r="B13" s="5" t="inlineStr">
        <is>
          <t>VRD - Espaces verts</t>
        </is>
      </c>
      <c r="C13" s="5" t="inlineStr">
        <is>
          <t>Terra Paysage</t>
        </is>
      </c>
      <c r="D13" s="5" t="inlineStr">
        <is>
          <t>Nice</t>
        </is>
      </c>
      <c r="E13" s="6" t="n">
        <v>99000</v>
      </c>
      <c r="F13" s="6" t="n">
        <v>0</v>
      </c>
      <c r="G13" s="6">
        <f>E13+F13</f>
        <v/>
      </c>
      <c r="H13" s="6" t="n">
        <v>1300</v>
      </c>
      <c r="I13" s="6">
        <f>G13+H13</f>
        <v/>
      </c>
      <c r="J13" s="6">
        <f>I13*0.2</f>
        <v/>
      </c>
      <c r="K13" s="6">
        <f>I13+J13</f>
        <v/>
      </c>
      <c r="L13" s="7" t="n">
        <v>88000</v>
      </c>
      <c r="M13" s="6">
        <f>I13*0.05</f>
        <v/>
      </c>
      <c r="N13" s="7" t="n">
        <v>950</v>
      </c>
      <c r="O13" s="6">
        <f>K13-L13-N13</f>
        <v/>
      </c>
      <c r="P13" s="5">
        <f>IF(N13&gt;0,"Litige - Pénalités",IF(O13&lt;=0,"Soldé","En attente de solde"))</f>
        <v/>
      </c>
    </row>
    <row r="14">
      <c r="A14" s="11" t="inlineStr">
        <is>
          <t>TOTAL</t>
        </is>
      </c>
      <c r="B14" s="12" t="n"/>
      <c r="C14" s="12" t="n"/>
      <c r="D14" s="12" t="n"/>
      <c r="E14" s="13">
        <f>SUM(E5:E13)</f>
        <v/>
      </c>
      <c r="F14" s="13">
        <f>SUM(F5:F13)</f>
        <v/>
      </c>
      <c r="G14" s="13">
        <f>SUM(G5:G13)</f>
        <v/>
      </c>
      <c r="H14" s="13">
        <f>SUM(H5:H13)</f>
        <v/>
      </c>
      <c r="I14" s="13">
        <f>SUM(I5:I13)</f>
        <v/>
      </c>
      <c r="J14" s="13">
        <f>SUM(J5:J13)</f>
        <v/>
      </c>
      <c r="K14" s="13">
        <f>SUM(K5:K13)</f>
        <v/>
      </c>
      <c r="L14" s="13">
        <f>SUM(L5:L13)</f>
        <v/>
      </c>
      <c r="M14" s="13">
        <f>SUM(M5:M13)</f>
        <v/>
      </c>
      <c r="N14" s="13">
        <f>SUM(N5:N13)</f>
        <v/>
      </c>
      <c r="O14" s="13">
        <f>SUM(O5:O13)</f>
        <v/>
      </c>
      <c r="P14" s="11" t="inlineStr">
        <is>
          <t>—</t>
        </is>
      </c>
    </row>
    <row r="16">
      <c r="A16" s="14" t="inlineStr">
        <is>
          <t>Recherche par N° de lot :</t>
        </is>
      </c>
      <c r="B16" s="15" t="n">
        <v>1</v>
      </c>
    </row>
    <row r="17">
      <c r="A17" s="16" t="inlineStr">
        <is>
          <t>Désignation du lot trouvé :</t>
        </is>
      </c>
      <c r="B17" s="16">
        <f>IFERROR(VLOOKUP(B16,A5:P13,2,0),"Lot introuvable")</f>
        <v/>
      </c>
    </row>
    <row r="18">
      <c r="A18" s="16" t="inlineStr">
        <is>
          <t>Solde à payer TTC correspondant :</t>
        </is>
      </c>
      <c r="B18" s="17">
        <f>IFERROR(VLOOKUP(B16,A5:P13,15,0),0)</f>
        <v/>
      </c>
    </row>
    <row r="19">
      <c r="A19" s="16" t="inlineStr">
        <is>
          <t>Statut correspondant :</t>
        </is>
      </c>
      <c r="B19" s="16">
        <f>IFERROR(VLOOKUP(B16,A5:P13,16,0),"—")</f>
        <v/>
      </c>
    </row>
  </sheetData>
  <mergeCells count="3">
    <mergeCell ref="A1:P1"/>
    <mergeCell ref="A2:P2"/>
    <mergeCell ref="A14:D14"/>
  </mergeCells>
  <conditionalFormatting sqref="N5:N13">
    <cfRule type="expression" priority="1" dxfId="0" stopIfTrue="1">
      <formula>N5&gt;0</formula>
    </cfRule>
  </conditionalFormatting>
  <conditionalFormatting sqref="O5:O13">
    <cfRule type="expression" priority="2" dxfId="1" stopIfTrue="1">
      <formula>O5&lt;=0</formula>
    </cfRule>
  </conditionalFormatting>
  <conditionalFormatting sqref="P5:P13">
    <cfRule type="expression" priority="3" dxfId="0" stopIfTrue="1">
      <formula>P5="Litige - Pénalités"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0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SYNTHÈSE DU DÉCOMPTE GÉNÉRAL DÉFINITIF</t>
        </is>
      </c>
    </row>
    <row r="2">
      <c r="A2" s="2" t="inlineStr">
        <is>
          <t>Vue consolidée des montants par lot — Opération : Construction bâtiment résidentiel R+4</t>
        </is>
      </c>
    </row>
    <row r="4">
      <c r="A4" s="3" t="inlineStr">
        <is>
          <t>Indicateur</t>
        </is>
      </c>
      <c r="B4" s="3" t="inlineStr">
        <is>
          <t>Valeur</t>
        </is>
      </c>
    </row>
    <row r="5">
      <c r="A5" s="5" t="inlineStr">
        <is>
          <t>Montant marché initial HT total</t>
        </is>
      </c>
      <c r="B5" s="18">
        <f>'Décompte Général'!E14</f>
        <v/>
      </c>
    </row>
    <row r="6">
      <c r="A6" s="9" t="inlineStr">
        <is>
          <t>Total avenants HT</t>
        </is>
      </c>
      <c r="B6" s="19">
        <f>'Décompte Général'!F14</f>
        <v/>
      </c>
    </row>
    <row r="7">
      <c r="A7" s="5" t="inlineStr">
        <is>
          <t>Montant total travaux HT</t>
        </is>
      </c>
      <c r="B7" s="18">
        <f>'Décompte Général'!I14</f>
        <v/>
      </c>
    </row>
    <row r="8">
      <c r="A8" s="9" t="inlineStr">
        <is>
          <t>TVA totale (20%)</t>
        </is>
      </c>
      <c r="B8" s="19">
        <f>'Décompte Général'!J14</f>
        <v/>
      </c>
    </row>
    <row r="9">
      <c r="A9" s="5" t="inlineStr">
        <is>
          <t>Montant TTC total</t>
        </is>
      </c>
      <c r="B9" s="18">
        <f>'Décompte Général'!K14</f>
        <v/>
      </c>
    </row>
    <row r="10">
      <c r="A10" s="9" t="inlineStr">
        <is>
          <t>Total acomptes versés TTC</t>
        </is>
      </c>
      <c r="B10" s="19">
        <f>'Décompte Général'!L14</f>
        <v/>
      </c>
    </row>
    <row r="11">
      <c r="A11" s="5" t="inlineStr">
        <is>
          <t>Total retenue de garantie HT</t>
        </is>
      </c>
      <c r="B11" s="18">
        <f>'Décompte Général'!M14</f>
        <v/>
      </c>
    </row>
    <row r="12">
      <c r="A12" s="9" t="inlineStr">
        <is>
          <t>Total pénalités de retard TTC</t>
        </is>
      </c>
      <c r="B12" s="19">
        <f>'Décompte Général'!N14</f>
        <v/>
      </c>
    </row>
    <row r="13">
      <c r="A13" s="5" t="inlineStr">
        <is>
          <t>Solde net à payer TTC</t>
        </is>
      </c>
      <c r="B13" s="18">
        <f>'Décompte Général'!O14</f>
        <v/>
      </c>
    </row>
    <row r="15">
      <c r="A15" s="20" t="inlineStr">
        <is>
          <t>Répartition par statut</t>
        </is>
      </c>
    </row>
    <row r="16">
      <c r="A16" s="21" t="inlineStr">
        <is>
          <t>Soldé</t>
        </is>
      </c>
      <c r="B16" s="22">
        <f>COUNTIF('Décompte Général'!P5:P13,"Soldé")</f>
        <v/>
      </c>
    </row>
    <row r="17">
      <c r="A17" s="23" t="inlineStr">
        <is>
          <t>En attente de solde</t>
        </is>
      </c>
      <c r="B17" s="24">
        <f>COUNTIF('Décompte Général'!P5:P13,"En attente de solde")</f>
        <v/>
      </c>
    </row>
    <row r="18">
      <c r="A18" s="21" t="inlineStr">
        <is>
          <t>Litige - Pénalités</t>
        </is>
      </c>
      <c r="B18" s="22">
        <f>COUNTIF('Décompte Général'!P5:P13,"Litige - Pénalités")</f>
        <v/>
      </c>
    </row>
    <row r="20">
      <c r="A20" s="14" t="inlineStr">
        <is>
          <t>DGD validé par le maître d'ouvrage ?</t>
        </is>
      </c>
      <c r="B20" s="25" t="inlineStr">
        <is>
          <t>Non</t>
        </is>
      </c>
    </row>
    <row r="23">
      <c r="A23" s="3" t="inlineStr">
        <is>
          <t>Lot</t>
        </is>
      </c>
      <c r="B23" s="3" t="inlineStr">
        <is>
          <t>Marché initial HT</t>
        </is>
      </c>
      <c r="C23" s="3" t="inlineStr">
        <is>
          <t>Total travaux HT</t>
        </is>
      </c>
      <c r="D23" s="3" t="inlineStr">
        <is>
          <t>Montant TTC</t>
        </is>
      </c>
    </row>
    <row r="24">
      <c r="A24" s="5">
        <f>'Décompte Général'!B5</f>
        <v/>
      </c>
      <c r="B24" s="6">
        <f>'Décompte Général'!E5</f>
        <v/>
      </c>
      <c r="C24" s="6">
        <f>'Décompte Général'!I5</f>
        <v/>
      </c>
      <c r="D24" s="6">
        <f>'Décompte Général'!K5</f>
        <v/>
      </c>
    </row>
    <row r="25">
      <c r="A25" s="9">
        <f>'Décompte Général'!B6</f>
        <v/>
      </c>
      <c r="B25" s="10">
        <f>'Décompte Général'!E6</f>
        <v/>
      </c>
      <c r="C25" s="10">
        <f>'Décompte Général'!I6</f>
        <v/>
      </c>
      <c r="D25" s="10">
        <f>'Décompte Général'!K6</f>
        <v/>
      </c>
    </row>
    <row r="26">
      <c r="A26" s="5">
        <f>'Décompte Général'!B7</f>
        <v/>
      </c>
      <c r="B26" s="6">
        <f>'Décompte Général'!E7</f>
        <v/>
      </c>
      <c r="C26" s="6">
        <f>'Décompte Général'!I7</f>
        <v/>
      </c>
      <c r="D26" s="6">
        <f>'Décompte Général'!K7</f>
        <v/>
      </c>
    </row>
    <row r="27">
      <c r="A27" s="9">
        <f>'Décompte Général'!B8</f>
        <v/>
      </c>
      <c r="B27" s="10">
        <f>'Décompte Général'!E8</f>
        <v/>
      </c>
      <c r="C27" s="10">
        <f>'Décompte Général'!I8</f>
        <v/>
      </c>
      <c r="D27" s="10">
        <f>'Décompte Général'!K8</f>
        <v/>
      </c>
    </row>
    <row r="28">
      <c r="A28" s="5">
        <f>'Décompte Général'!B9</f>
        <v/>
      </c>
      <c r="B28" s="6">
        <f>'Décompte Général'!E9</f>
        <v/>
      </c>
      <c r="C28" s="6">
        <f>'Décompte Général'!I9</f>
        <v/>
      </c>
      <c r="D28" s="6">
        <f>'Décompte Général'!K9</f>
        <v/>
      </c>
    </row>
    <row r="29">
      <c r="A29" s="9">
        <f>'Décompte Général'!B10</f>
        <v/>
      </c>
      <c r="B29" s="10">
        <f>'Décompte Général'!E10</f>
        <v/>
      </c>
      <c r="C29" s="10">
        <f>'Décompte Général'!I10</f>
        <v/>
      </c>
      <c r="D29" s="10">
        <f>'Décompte Général'!K10</f>
        <v/>
      </c>
    </row>
    <row r="30">
      <c r="A30" s="5">
        <f>'Décompte Général'!B11</f>
        <v/>
      </c>
      <c r="B30" s="6">
        <f>'Décompte Général'!E11</f>
        <v/>
      </c>
      <c r="C30" s="6">
        <f>'Décompte Général'!I11</f>
        <v/>
      </c>
      <c r="D30" s="6">
        <f>'Décompte Général'!K11</f>
        <v/>
      </c>
    </row>
    <row r="31">
      <c r="A31" s="9">
        <f>'Décompte Général'!B12</f>
        <v/>
      </c>
      <c r="B31" s="10">
        <f>'Décompte Général'!E12</f>
        <v/>
      </c>
      <c r="C31" s="10">
        <f>'Décompte Général'!I12</f>
        <v/>
      </c>
      <c r="D31" s="10">
        <f>'Décompte Général'!K12</f>
        <v/>
      </c>
    </row>
    <row r="32">
      <c r="A32" s="5">
        <f>'Décompte Général'!B13</f>
        <v/>
      </c>
      <c r="B32" s="6">
        <f>'Décompte Général'!E13</f>
        <v/>
      </c>
      <c r="C32" s="6">
        <f>'Décompte Général'!I13</f>
        <v/>
      </c>
      <c r="D32" s="6">
        <f>'Décompte Général'!K13</f>
        <v/>
      </c>
    </row>
  </sheetData>
  <mergeCells count="3">
    <mergeCell ref="A1:F1"/>
    <mergeCell ref="A2:F2"/>
    <mergeCell ref="A15:B15"/>
  </mergeCells>
  <dataValidations count="1">
    <dataValidation sqref="B20" showErrorMessage="1" showInputMessage="1" allowBlank="0" type="list">
      <formula1>"Oui,Non,En cours de validation"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</cols>
  <sheetData>
    <row r="1">
      <c r="A1" s="1" t="inlineStr">
        <is>
          <t>MODE D'EMPLOI DU CLASSEUR — DÉCOMPTE GÉNÉRAL DÉFINITIF (DGD)</t>
        </is>
      </c>
    </row>
    <row r="3" ht="42" customHeight="1">
      <c r="A3" s="26" t="inlineStr">
        <is>
          <t>Objet du classeur</t>
        </is>
      </c>
      <c r="B3" s="27" t="inlineStr">
        <is>
          <t>Ce classeur permet d'établir le Décompte Général et Définitif (DGD) d'une opération de construction de bâtiment, lot par lot, conformément aux usages des marchés de travaux privés et publics en France.</t>
        </is>
      </c>
      <c r="C3" s="28" t="n"/>
      <c r="D3" s="28" t="n"/>
    </row>
    <row r="4" ht="42" customHeight="1">
      <c r="A4" s="26" t="inlineStr">
        <is>
          <t>Feuille 'Décompte Général'</t>
        </is>
      </c>
      <c r="B4" s="27" t="inlineStr">
        <is>
          <t>Contient le détail par lot : entreprise titulaire, montant marché initial HT, avenants, révision de prix, TVA, montant TTC, acomptes déjà versés, retenue de garantie (5% HT), pénalités de retard et solde à payer TTC calculé automatiquement.</t>
        </is>
      </c>
      <c r="C4" s="28" t="n"/>
      <c r="D4" s="28" t="n"/>
    </row>
    <row r="5" ht="42" customHeight="1">
      <c r="A5" s="26" t="inlineStr">
        <is>
          <t>Colonnes calculées</t>
        </is>
      </c>
      <c r="B5" s="27" t="inlineStr">
        <is>
          <t>Les colonnes G, I, J, K, M, O et P se calculent automatiquement par formule. Ne saisissez jamais de valeur directement dans ces colonnes.</t>
        </is>
      </c>
      <c r="C5" s="28" t="n"/>
      <c r="D5" s="28" t="n"/>
    </row>
    <row r="6" ht="42" customHeight="1">
      <c r="A6" s="26" t="inlineStr">
        <is>
          <t>Colonnes à saisir (fond jaune pâle)</t>
        </is>
      </c>
      <c r="B6" s="27" t="inlineStr">
        <is>
          <t>Seules les colonnes 'Acomptes versés TTC' (L) et 'Pénalités de retard TTC' (N) sont à renseigner manuellement pour chaque lot.</t>
        </is>
      </c>
      <c r="C6" s="28" t="n"/>
      <c r="D6" s="28" t="n"/>
    </row>
    <row r="7" ht="42" customHeight="1">
      <c r="A7" s="26" t="inlineStr">
        <is>
          <t>Statut automatique</t>
        </is>
      </c>
      <c r="B7" s="27" t="inlineStr">
        <is>
          <t>La colonne 'Statut' indique 'Soldé', 'En attente de solde' ou 'Litige - Pénalités' selon le solde et les pénalités éventuelles du lot.</t>
        </is>
      </c>
      <c r="C7" s="28" t="n"/>
      <c r="D7" s="28" t="n"/>
    </row>
    <row r="8" ht="42" customHeight="1">
      <c r="A8" s="26" t="inlineStr">
        <is>
          <t>Recherche par lot</t>
        </is>
      </c>
      <c r="B8" s="27" t="inlineStr">
        <is>
          <t>En bas de la feuille 'Décompte Général', saisissez un numéro de lot dans la cellule prévue pour afficher automatiquement sa désignation, son solde et son statut (fonction VLOOKUP).</t>
        </is>
      </c>
      <c r="C8" s="28" t="n"/>
      <c r="D8" s="28" t="n"/>
    </row>
    <row r="9" ht="42" customHeight="1">
      <c r="A9" s="26" t="inlineStr">
        <is>
          <t>Feuille 'Synthèse DGD'</t>
        </is>
      </c>
      <c r="B9" s="27" t="inlineStr">
        <is>
          <t>Regroupe les indicateurs clés consolidés (montants HT/TTC, retenues, pénalités, solde net) ainsi que deux graphiques : comparaison marché initial/travaux réalisés et répartition du TTC par lot.</t>
        </is>
      </c>
      <c r="C9" s="28" t="n"/>
      <c r="D9" s="28" t="n"/>
    </row>
    <row r="10" ht="42" customHeight="1">
      <c r="A10" s="26" t="inlineStr">
        <is>
          <t>Validation du DGD</t>
        </is>
      </c>
      <c r="B10" s="27" t="inlineStr">
        <is>
          <t>La cellule 'DGD validé par le maître d'ouvrage ?' propose une liste déroulante (Oui / Non / En cours de validation) à mettre à jour lors de la signature définitive.</t>
        </is>
      </c>
      <c r="C10" s="28" t="n"/>
      <c r="D10" s="28" t="n"/>
    </row>
    <row r="11" ht="42" customHeight="1">
      <c r="A11" s="26" t="inlineStr">
        <is>
          <t>Mise à jour du décompte</t>
        </is>
      </c>
      <c r="B11" s="27" t="inlineStr">
        <is>
          <t>Pour ajouter un nouveau lot, insérez une ligne avant la ligne TOTAL, complétez les colonnes A à N et copiez les formules des colonnes G, I, J, K, M, O, P vers le bas.</t>
        </is>
      </c>
      <c r="C11" s="28" t="n"/>
      <c r="D11" s="28" t="n"/>
    </row>
    <row r="12" ht="42" customHeight="1">
      <c r="A12" s="26" t="inlineStr">
        <is>
          <t>Bonnes pratiques</t>
        </is>
      </c>
      <c r="B12" s="27" t="inlineStr">
        <is>
          <t>Conservez une copie datée du DGD signé par toutes les parties (maître d'ouvrage, maître d'œuvre, entreprises) car ce document est définitif et met fin aux relations contractuelles du marché.</t>
        </is>
      </c>
      <c r="C12" s="28" t="n"/>
      <c r="D12" s="28" t="n"/>
    </row>
  </sheetData>
  <mergeCells count="11">
    <mergeCell ref="A1:C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2026-07-19T19:01:52Z</dcterms:created>
  <dcterms:modified xmlns:dcterms="http://purl.org/dc/terms/" xmlns:xsi="http://www.w3.org/2001/XMLSchema-instance" xsi:type="dcterms:W3CDTF">2026-07-19T19:01:52Z</dcterms:modified>
</cp:coreProperties>
</file>