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jets" sheetId="1" state="visible" r:id="rId1"/>
    <sheet xmlns:r="http://schemas.openxmlformats.org/officeDocument/2006/relationships" name="Flux de trésorerie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Mode d'emplo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DD/MM/YYYY"/>
    <numFmt numFmtId="165" formatCode="#,##0&quot; €&quot;"/>
    <numFmt numFmtId="166" formatCode="0.0%"/>
    <numFmt numFmtId="167" formatCode="0.0"/>
  </numFmts>
  <fonts count="8">
    <font>
      <name val="Calibri"/>
      <family val="2"/>
      <color theme="1"/>
      <sz val="11"/>
      <scheme val="minor"/>
    </font>
    <font>
      <name val="Calibri"/>
      <b val="1"/>
      <color rgb="000E7A54"/>
      <sz val="16"/>
    </font>
    <font>
      <i val="1"/>
      <color rgb="006B7280"/>
      <sz val="9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1F2937"/>
      <sz val="10"/>
    </font>
    <font>
      <name val="Calibri"/>
      <b val="1"/>
      <color rgb="00FFFFFF"/>
      <sz val="10"/>
    </font>
    <font>
      <b val="1"/>
      <color rgb="000E7A54"/>
      <sz val="12"/>
    </font>
  </fonts>
  <fills count="8">
    <fill>
      <patternFill/>
    </fill>
    <fill>
      <patternFill patternType="gray125"/>
    </fill>
    <fill>
      <patternFill patternType="solid">
        <fgColor rgb="000E7A54"/>
        <bgColor rgb="000E7A54"/>
      </patternFill>
    </fill>
    <fill>
      <patternFill patternType="solid">
        <fgColor rgb="00FFFBEB"/>
        <bgColor rgb="00FFFBEB"/>
      </patternFill>
    </fill>
    <fill>
      <patternFill patternType="solid">
        <fgColor rgb="00EAF7F1"/>
        <bgColor rgb="00EAF7F1"/>
      </patternFill>
    </fill>
    <fill>
      <patternFill patternType="solid">
        <fgColor rgb="00FFFFFF"/>
        <bgColor rgb="00FFFFFF"/>
      </patternFill>
    </fill>
    <fill>
      <patternFill patternType="solid">
        <fgColor rgb="00F97316"/>
        <bgColor rgb="00F97316"/>
      </patternFill>
    </fill>
    <fill>
      <patternFill patternType="solid">
        <fgColor rgb="0012946A"/>
        <bgColor rgb="0012946A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4" fillId="4" borderId="1" pivotButton="0" quotePrefix="0" xfId="0"/>
    <xf numFmtId="164" fontId="4" fillId="4" borderId="1" pivotButton="0" quotePrefix="0" xfId="0"/>
    <xf numFmtId="165" fontId="4" fillId="3" borderId="1" pivotButton="0" quotePrefix="0" xfId="0"/>
    <xf numFmtId="0" fontId="4" fillId="3" borderId="1" applyAlignment="1" pivotButton="0" quotePrefix="0" xfId="0">
      <alignment horizontal="center" vertical="center"/>
    </xf>
    <xf numFmtId="165" fontId="4" fillId="4" borderId="1" pivotButton="0" quotePrefix="0" xfId="0"/>
    <xf numFmtId="166" fontId="4" fillId="4" borderId="1" pivotButton="0" quotePrefix="0" xfId="0"/>
    <xf numFmtId="167" fontId="4" fillId="4" borderId="1" pivotButton="0" quotePrefix="0" xfId="0"/>
    <xf numFmtId="0" fontId="4" fillId="4" borderId="1" applyAlignment="1" pivotButton="0" quotePrefix="0" xfId="0">
      <alignment horizontal="center" vertical="center"/>
    </xf>
    <xf numFmtId="0" fontId="4" fillId="5" borderId="1" pivotButton="0" quotePrefix="0" xfId="0"/>
    <xf numFmtId="164" fontId="4" fillId="5" borderId="1" pivotButton="0" quotePrefix="0" xfId="0"/>
    <xf numFmtId="165" fontId="4" fillId="5" borderId="1" pivotButton="0" quotePrefix="0" xfId="0"/>
    <xf numFmtId="166" fontId="4" fillId="5" borderId="1" pivotButton="0" quotePrefix="0" xfId="0"/>
    <xf numFmtId="167" fontId="4" fillId="5" borderId="1" pivotButton="0" quotePrefix="0" xfId="0"/>
    <xf numFmtId="0" fontId="4" fillId="5" borderId="1" applyAlignment="1" pivotButton="0" quotePrefix="0" xfId="0">
      <alignment horizontal="center" vertical="center"/>
    </xf>
    <xf numFmtId="0" fontId="0" fillId="6" borderId="1" pivotButton="0" quotePrefix="0" xfId="0"/>
    <xf numFmtId="0" fontId="5" fillId="6" borderId="1" pivotButton="0" quotePrefix="0" xfId="0"/>
    <xf numFmtId="165" fontId="5" fillId="6" borderId="1" pivotButton="0" quotePrefix="0" xfId="0"/>
    <xf numFmtId="166" fontId="5" fillId="6" borderId="1" pivotButton="0" quotePrefix="0" xfId="0"/>
    <xf numFmtId="167" fontId="5" fillId="6" borderId="1" pivotButton="0" quotePrefix="0" xfId="0"/>
    <xf numFmtId="0" fontId="5" fillId="6" borderId="1" applyAlignment="1" pivotButton="0" quotePrefix="0" xfId="0">
      <alignment horizontal="center" vertical="center"/>
    </xf>
    <xf numFmtId="0" fontId="5" fillId="0" borderId="0" pivotButton="0" quotePrefix="0" xfId="0"/>
    <xf numFmtId="166" fontId="4" fillId="3" borderId="1" pivotButton="0" quotePrefix="0" xfId="0"/>
    <xf numFmtId="0" fontId="6" fillId="7" borderId="1" applyAlignment="1" pivotButton="0" quotePrefix="0" xfId="0">
      <alignment horizontal="left" vertical="center"/>
    </xf>
    <xf numFmtId="0" fontId="0" fillId="0" borderId="4" pivotButton="0" quotePrefix="0" xfId="0"/>
    <xf numFmtId="0" fontId="0" fillId="0" borderId="5" pivotButton="0" quotePrefix="0" xfId="0"/>
    <xf numFmtId="165" fontId="7" fillId="0" borderId="1" applyAlignment="1" pivotButton="0" quotePrefix="0" xfId="0">
      <alignment horizontal="center" vertical="center"/>
    </xf>
    <xf numFmtId="166" fontId="7" fillId="0" borderId="1" applyAlignment="1" pivotButton="0" quotePrefix="0" xfId="0">
      <alignment horizontal="center" vertical="center"/>
    </xf>
    <xf numFmtId="1" fontId="7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 wrapText="1"/>
    </xf>
    <xf numFmtId="0" fontId="0" fillId="0" borderId="1" pivotButton="0" quotePrefix="0" xfId="0"/>
  </cellXfs>
  <cellStyles count="1">
    <cellStyle name="Normal" xfId="0" builtinId="0" hidden="0"/>
  </cellStyles>
  <dxfs count="4">
    <dxf>
      <fill>
        <patternFill patternType="solid">
          <fgColor rgb="00FEE2E2"/>
          <bgColor rgb="00FEE2E2"/>
        </patternFill>
      </fill>
    </dxf>
    <dxf>
      <fill>
        <patternFill patternType="solid">
          <fgColor rgb="00DCFCE7"/>
          <bgColor rgb="00DCFCE7"/>
        </patternFill>
      </fill>
    </dxf>
    <dxf>
      <font>
        <b val="1"/>
        <color rgb="00DC2626"/>
      </font>
    </dxf>
    <dxf>
      <font>
        <b val="1"/>
        <color rgb="0016A34A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ROI par projet (%)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'Projets'!L3</f>
            </strRef>
          </tx>
          <spPr>
            <a:solidFill xmlns:a="http://schemas.openxmlformats.org/drawingml/2006/main">
              <a:srgbClr val="0E7A54"/>
            </a:solidFill>
            <a:ln xmlns:a="http://schemas.openxmlformats.org/drawingml/2006/main">
              <a:prstDash val="solid"/>
            </a:ln>
          </spPr>
          <cat>
            <numRef>
              <f>'Projets'!$B$4:$B$12</f>
            </numRef>
          </cat>
          <val>
            <numRef>
              <f>'Projets'!$L$4:$L$12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Projet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ROI (%)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 l'investissement par projet</a:t>
            </a:r>
          </a:p>
        </rich>
      </tx>
    </title>
    <plotArea>
      <pieChart>
        <varyColors val="1"/>
        <ser>
          <idx val="0"/>
          <order val="0"/>
          <tx>
            <strRef>
              <f>'Projets'!E3</f>
            </strRef>
          </tx>
          <spPr>
            <a:ln xmlns:a="http://schemas.openxmlformats.org/drawingml/2006/main">
              <a:prstDash val="solid"/>
            </a:ln>
          </spPr>
          <cat>
            <numRef>
              <f>'Projets'!$B$4:$B$12</f>
            </numRef>
          </cat>
          <val>
            <numRef>
              <f>'Projets'!$E$4:$E$12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Flux de trésorerie actualisés sur 5 ans</a:t>
            </a:r>
          </a:p>
        </rich>
      </tx>
    </title>
    <plotArea>
      <lineChart>
        <grouping val="standard"/>
        <ser>
          <idx val="0"/>
          <order val="0"/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val>
            <numRef>
              <f>'Flux de trésorerie'!$E$4:$I$4</f>
            </numRef>
          </val>
        </ser>
        <ser>
          <idx val="1"/>
          <order val="1"/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val>
            <numRef>
              <f>'Flux de trésorerie'!$E$5:$I$5</f>
            </numRef>
          </val>
        </ser>
        <ser>
          <idx val="2"/>
          <order val="2"/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val>
            <numRef>
              <f>'Flux de trésorerie'!$E$6:$I$6</f>
            </numRef>
          </val>
        </ser>
        <ser>
          <idx val="3"/>
          <order val="3"/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val>
            <numRef>
              <f>'Flux de trésorerie'!$E$7:$I$7</f>
            </numRef>
          </val>
        </ser>
        <ser>
          <idx val="4"/>
          <order val="4"/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val>
            <numRef>
              <f>'Flux de trésorerie'!$E$8:$I$8</f>
            </numRef>
          </val>
        </ser>
        <ser>
          <idx val="5"/>
          <order val="5"/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val>
            <numRef>
              <f>'Flux de trésorerie'!$E$9:$I$9</f>
            </numRef>
          </val>
        </ser>
        <ser>
          <idx val="6"/>
          <order val="6"/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val>
            <numRef>
              <f>'Flux de trésorerie'!$E$10:$I$10</f>
            </numRef>
          </val>
        </ser>
        <ser>
          <idx val="7"/>
          <order val="7"/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val>
            <numRef>
              <f>'Flux de trésorerie'!$E$11:$I$11</f>
            </numRef>
          </val>
        </ser>
        <ser>
          <idx val="8"/>
          <order val="8"/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val>
            <numRef>
              <f>'Flux de trésorerie'!$E$12:$I$12</f>
            </numRef>
          </val>
        </ser>
        <ser>
          <idx val="9"/>
          <order val="9"/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val>
            <numRef>
              <f>'Flux de trésorerie'!$E$13:$I$13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Année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Flux actualisé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720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27</row>
      <rowOff>0</rowOff>
    </from>
    <ext cx="720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9</col>
      <colOff>0</colOff>
      <row>8</row>
      <rowOff>0</rowOff>
    </from>
    <ext cx="7920000" cy="396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12" customWidth="1" min="3" max="3"/>
    <col width="14" customWidth="1" min="4" max="4"/>
    <col width="20" customWidth="1" min="5" max="5"/>
    <col width="18" customWidth="1" min="6" max="6"/>
    <col width="18" customWidth="1" min="7" max="7"/>
    <col width="12" customWidth="1" min="8" max="8"/>
    <col width="16" customWidth="1" min="9" max="9"/>
    <col width="16" customWidth="1" min="10" max="10"/>
    <col width="16" customWidth="1" min="11" max="11"/>
    <col width="10" customWidth="1" min="12" max="12"/>
    <col width="14" customWidth="1" min="13" max="13"/>
    <col width="14" customWidth="1" min="14" max="14"/>
  </cols>
  <sheetData>
    <row r="1" ht="28" customHeight="1">
      <c r="A1" s="1" t="inlineStr">
        <is>
          <t>CALCUL DE RENTABILITÉ DES PROJETS D'INVESTISSEMENT</t>
        </is>
      </c>
    </row>
    <row r="2">
      <c r="A2" s="2" t="inlineStr">
        <is>
          <t>Analyse de rentabilité - Mise à jour : 14/07/2026</t>
        </is>
      </c>
    </row>
    <row r="3">
      <c r="A3" s="3" t="inlineStr">
        <is>
          <t>N°</t>
        </is>
      </c>
      <c r="B3" s="3" t="inlineStr">
        <is>
          <t>Projet</t>
        </is>
      </c>
      <c r="C3" s="3" t="inlineStr">
        <is>
          <t>Ville</t>
        </is>
      </c>
      <c r="D3" s="3" t="inlineStr">
        <is>
          <t>Date de début</t>
        </is>
      </c>
      <c r="E3" s="3" t="inlineStr">
        <is>
          <t>Investissement initial (€)</t>
        </is>
      </c>
      <c r="F3" s="3" t="inlineStr">
        <is>
          <t>Revenus annuels (€)</t>
        </is>
      </c>
      <c r="G3" s="3" t="inlineStr">
        <is>
          <t>Charges annuelles (€)</t>
        </is>
      </c>
      <c r="H3" s="3" t="inlineStr">
        <is>
          <t>Durée (années)</t>
        </is>
      </c>
      <c r="I3" s="3" t="inlineStr">
        <is>
          <t>Flux net annuel (€)</t>
        </is>
      </c>
      <c r="J3" s="3" t="inlineStr">
        <is>
          <t>Cumul flux total (€)</t>
        </is>
      </c>
      <c r="K3" s="3" t="inlineStr">
        <is>
          <t>Bénéfice net (€)</t>
        </is>
      </c>
      <c r="L3" s="3" t="inlineStr">
        <is>
          <t>ROI (%)</t>
        </is>
      </c>
      <c r="M3" s="3" t="inlineStr">
        <is>
          <t>Délai récupération (années)</t>
        </is>
      </c>
      <c r="N3" s="3" t="inlineStr">
        <is>
          <t>Statut</t>
        </is>
      </c>
    </row>
    <row r="4">
      <c r="A4" s="4" t="n">
        <v>1</v>
      </c>
      <c r="B4" s="4" t="inlineStr">
        <is>
          <t>Rénovation entrepôt</t>
        </is>
      </c>
      <c r="C4" s="4" t="inlineStr">
        <is>
          <t>Paris</t>
        </is>
      </c>
      <c r="D4" s="5" t="inlineStr">
        <is>
          <t>05/01/2026</t>
        </is>
      </c>
      <c r="E4" s="6" t="n">
        <v>180000</v>
      </c>
      <c r="F4" s="6" t="n">
        <v>95000</v>
      </c>
      <c r="G4" s="6" t="n">
        <v>42000</v>
      </c>
      <c r="H4" s="7" t="n">
        <v>5</v>
      </c>
      <c r="I4" s="8">
        <f>F4-G4</f>
        <v/>
      </c>
      <c r="J4" s="8">
        <f>I4*H4</f>
        <v/>
      </c>
      <c r="K4" s="8">
        <f>J4-E4</f>
        <v/>
      </c>
      <c r="L4" s="9">
        <f>IFERROR(K4/E4,0)</f>
        <v/>
      </c>
      <c r="M4" s="10">
        <f>IFERROR(E4/I4,0)</f>
        <v/>
      </c>
      <c r="N4" s="11">
        <f>IF(K4&gt;0,"Rentable","Non rentable")</f>
        <v/>
      </c>
    </row>
    <row r="5">
      <c r="A5" s="12" t="n">
        <v>2</v>
      </c>
      <c r="B5" s="12" t="inlineStr">
        <is>
          <t>Nouvelle ligne production</t>
        </is>
      </c>
      <c r="C5" s="12" t="inlineStr">
        <is>
          <t>Lyon</t>
        </is>
      </c>
      <c r="D5" s="13" t="inlineStr">
        <is>
          <t>12/01/2026</t>
        </is>
      </c>
      <c r="E5" s="6" t="n">
        <v>320000</v>
      </c>
      <c r="F5" s="6" t="n">
        <v>150000</v>
      </c>
      <c r="G5" s="6" t="n">
        <v>68000</v>
      </c>
      <c r="H5" s="7" t="n">
        <v>6</v>
      </c>
      <c r="I5" s="14">
        <f>F5-G5</f>
        <v/>
      </c>
      <c r="J5" s="14">
        <f>I5*H5</f>
        <v/>
      </c>
      <c r="K5" s="14">
        <f>J5-E5</f>
        <v/>
      </c>
      <c r="L5" s="15">
        <f>IFERROR(K5/E5,0)</f>
        <v/>
      </c>
      <c r="M5" s="16">
        <f>IFERROR(E5/I5,0)</f>
        <v/>
      </c>
      <c r="N5" s="17">
        <f>IF(K5&gt;0,"Rentable","Non rentable")</f>
        <v/>
      </c>
    </row>
    <row r="6">
      <c r="A6" s="4" t="n">
        <v>3</v>
      </c>
      <c r="B6" s="4" t="inlineStr">
        <is>
          <t>Digitalisation service client</t>
        </is>
      </c>
      <c r="C6" s="4" t="inlineStr">
        <is>
          <t>Marseille</t>
        </is>
      </c>
      <c r="D6" s="5" t="inlineStr">
        <is>
          <t>20/02/2026</t>
        </is>
      </c>
      <c r="E6" s="6" t="n">
        <v>75000</v>
      </c>
      <c r="F6" s="6" t="n">
        <v>48000</v>
      </c>
      <c r="G6" s="6" t="n">
        <v>18000</v>
      </c>
      <c r="H6" s="7" t="n">
        <v>4</v>
      </c>
      <c r="I6" s="8">
        <f>F6-G6</f>
        <v/>
      </c>
      <c r="J6" s="8">
        <f>I6*H6</f>
        <v/>
      </c>
      <c r="K6" s="8">
        <f>J6-E6</f>
        <v/>
      </c>
      <c r="L6" s="9">
        <f>IFERROR(K6/E6,0)</f>
        <v/>
      </c>
      <c r="M6" s="10">
        <f>IFERROR(E6/I6,0)</f>
        <v/>
      </c>
      <c r="N6" s="11">
        <f>IF(K6&gt;0,"Rentable","Non rentable")</f>
        <v/>
      </c>
    </row>
    <row r="7">
      <c r="A7" s="12" t="n">
        <v>4</v>
      </c>
      <c r="B7" s="12" t="inlineStr">
        <is>
          <t>Extension magasin</t>
        </is>
      </c>
      <c r="C7" s="12" t="inlineStr">
        <is>
          <t>Toulouse</t>
        </is>
      </c>
      <c r="D7" s="13" t="inlineStr">
        <is>
          <t>01/03/2026</t>
        </is>
      </c>
      <c r="E7" s="6" t="n">
        <v>140000</v>
      </c>
      <c r="F7" s="6" t="n">
        <v>70000</v>
      </c>
      <c r="G7" s="6" t="n">
        <v>30000</v>
      </c>
      <c r="H7" s="7" t="n">
        <v>5</v>
      </c>
      <c r="I7" s="14">
        <f>F7-G7</f>
        <v/>
      </c>
      <c r="J7" s="14">
        <f>I7*H7</f>
        <v/>
      </c>
      <c r="K7" s="14">
        <f>J7-E7</f>
        <v/>
      </c>
      <c r="L7" s="15">
        <f>IFERROR(K7/E7,0)</f>
        <v/>
      </c>
      <c r="M7" s="16">
        <f>IFERROR(E7/I7,0)</f>
        <v/>
      </c>
      <c r="N7" s="17">
        <f>IF(K7&gt;0,"Rentable","Non rentable")</f>
        <v/>
      </c>
    </row>
    <row r="8">
      <c r="A8" s="4" t="n">
        <v>5</v>
      </c>
      <c r="B8" s="4" t="inlineStr">
        <is>
          <t>Parc solaire</t>
        </is>
      </c>
      <c r="C8" s="4" t="inlineStr">
        <is>
          <t>Bordeaux</t>
        </is>
      </c>
      <c r="D8" s="5" t="inlineStr">
        <is>
          <t>15/03/2026</t>
        </is>
      </c>
      <c r="E8" s="6" t="n">
        <v>450000</v>
      </c>
      <c r="F8" s="6" t="n">
        <v>130000</v>
      </c>
      <c r="G8" s="6" t="n">
        <v>25000</v>
      </c>
      <c r="H8" s="7" t="n">
        <v>8</v>
      </c>
      <c r="I8" s="8">
        <f>F8-G8</f>
        <v/>
      </c>
      <c r="J8" s="8">
        <f>I8*H8</f>
        <v/>
      </c>
      <c r="K8" s="8">
        <f>J8-E8</f>
        <v/>
      </c>
      <c r="L8" s="9">
        <f>IFERROR(K8/E8,0)</f>
        <v/>
      </c>
      <c r="M8" s="10">
        <f>IFERROR(E8/I8,0)</f>
        <v/>
      </c>
      <c r="N8" s="11">
        <f>IF(K8&gt;0,"Rentable","Non rentable")</f>
        <v/>
      </c>
    </row>
    <row r="9">
      <c r="A9" s="12" t="n">
        <v>6</v>
      </c>
      <c r="B9" s="12" t="inlineStr">
        <is>
          <t>Modernisation flotte véhicules</t>
        </is>
      </c>
      <c r="C9" s="12" t="inlineStr">
        <is>
          <t>Lille</t>
        </is>
      </c>
      <c r="D9" s="13" t="inlineStr">
        <is>
          <t>22/04/2026</t>
        </is>
      </c>
      <c r="E9" s="6" t="n">
        <v>210000</v>
      </c>
      <c r="F9" s="6" t="n">
        <v>88000</v>
      </c>
      <c r="G9" s="6" t="n">
        <v>40000</v>
      </c>
      <c r="H9" s="7" t="n">
        <v>5</v>
      </c>
      <c r="I9" s="14">
        <f>F9-G9</f>
        <v/>
      </c>
      <c r="J9" s="14">
        <f>I9*H9</f>
        <v/>
      </c>
      <c r="K9" s="14">
        <f>J9-E9</f>
        <v/>
      </c>
      <c r="L9" s="15">
        <f>IFERROR(K9/E9,0)</f>
        <v/>
      </c>
      <c r="M9" s="16">
        <f>IFERROR(E9/I9,0)</f>
        <v/>
      </c>
      <c r="N9" s="17">
        <f>IF(K9&gt;0,"Rentable","Non rentable")</f>
        <v/>
      </c>
    </row>
    <row r="10">
      <c r="A10" s="4" t="n">
        <v>7</v>
      </c>
      <c r="B10" s="4" t="inlineStr">
        <is>
          <t>Lancement produit bio</t>
        </is>
      </c>
      <c r="C10" s="4" t="inlineStr">
        <is>
          <t>Nantes</t>
        </is>
      </c>
      <c r="D10" s="5" t="inlineStr">
        <is>
          <t>10/05/2026</t>
        </is>
      </c>
      <c r="E10" s="6" t="n">
        <v>95000</v>
      </c>
      <c r="F10" s="6" t="n">
        <v>55000</v>
      </c>
      <c r="G10" s="6" t="n">
        <v>22000</v>
      </c>
      <c r="H10" s="7" t="n">
        <v>4</v>
      </c>
      <c r="I10" s="8">
        <f>F10-G10</f>
        <v/>
      </c>
      <c r="J10" s="8">
        <f>I10*H10</f>
        <v/>
      </c>
      <c r="K10" s="8">
        <f>J10-E10</f>
        <v/>
      </c>
      <c r="L10" s="9">
        <f>IFERROR(K10/E10,0)</f>
        <v/>
      </c>
      <c r="M10" s="10">
        <f>IFERROR(E10/I10,0)</f>
        <v/>
      </c>
      <c r="N10" s="11">
        <f>IF(K10&gt;0,"Rentable","Non rentable")</f>
        <v/>
      </c>
    </row>
    <row r="11">
      <c r="A11" s="12" t="n">
        <v>8</v>
      </c>
      <c r="B11" s="12" t="inlineStr">
        <is>
          <t>Automatisation logistique</t>
        </is>
      </c>
      <c r="C11" s="12" t="inlineStr">
        <is>
          <t>Strasbourg</t>
        </is>
      </c>
      <c r="D11" s="13" t="inlineStr">
        <is>
          <t>18/05/2026</t>
        </is>
      </c>
      <c r="E11" s="6" t="n">
        <v>260000</v>
      </c>
      <c r="F11" s="6" t="n">
        <v>105000</v>
      </c>
      <c r="G11" s="6" t="n">
        <v>35000</v>
      </c>
      <c r="H11" s="7" t="n">
        <v>6</v>
      </c>
      <c r="I11" s="14">
        <f>F11-G11</f>
        <v/>
      </c>
      <c r="J11" s="14">
        <f>I11*H11</f>
        <v/>
      </c>
      <c r="K11" s="14">
        <f>J11-E11</f>
        <v/>
      </c>
      <c r="L11" s="15">
        <f>IFERROR(K11/E11,0)</f>
        <v/>
      </c>
      <c r="M11" s="16">
        <f>IFERROR(E11/I11,0)</f>
        <v/>
      </c>
      <c r="N11" s="17">
        <f>IF(K11&gt;0,"Rentable","Non rentable")</f>
        <v/>
      </c>
    </row>
    <row r="12">
      <c r="A12" s="4" t="n">
        <v>9</v>
      </c>
      <c r="B12" s="4" t="inlineStr">
        <is>
          <t>Ouverture agence</t>
        </is>
      </c>
      <c r="C12" s="4" t="inlineStr">
        <is>
          <t>Nice</t>
        </is>
      </c>
      <c r="D12" s="5" t="inlineStr">
        <is>
          <t>02/06/2026</t>
        </is>
      </c>
      <c r="E12" s="6" t="n">
        <v>130000</v>
      </c>
      <c r="F12" s="6" t="n">
        <v>62000</v>
      </c>
      <c r="G12" s="6" t="n">
        <v>27000</v>
      </c>
      <c r="H12" s="7" t="n">
        <v>5</v>
      </c>
      <c r="I12" s="8">
        <f>F12-G12</f>
        <v/>
      </c>
      <c r="J12" s="8">
        <f>I12*H12</f>
        <v/>
      </c>
      <c r="K12" s="8">
        <f>J12-E12</f>
        <v/>
      </c>
      <c r="L12" s="9">
        <f>IFERROR(K12/E12,0)</f>
        <v/>
      </c>
      <c r="M12" s="10">
        <f>IFERROR(E12/I12,0)</f>
        <v/>
      </c>
      <c r="N12" s="11">
        <f>IF(K12&gt;0,"Rentable","Non rentable")</f>
        <v/>
      </c>
    </row>
    <row r="13">
      <c r="A13" s="18" t="n"/>
      <c r="B13" s="19" t="inlineStr">
        <is>
          <t>TOTAL / MOYENNE</t>
        </is>
      </c>
      <c r="C13" s="18" t="n"/>
      <c r="D13" s="18" t="n"/>
      <c r="E13" s="20">
        <f>SUM(E4:E12)</f>
        <v/>
      </c>
      <c r="F13" s="20">
        <f>SUM(F4:F12)</f>
        <v/>
      </c>
      <c r="G13" s="20">
        <f>SUM(G4:G12)</f>
        <v/>
      </c>
      <c r="H13" s="18" t="n"/>
      <c r="I13" s="20">
        <f>SUM(I4:I12)</f>
        <v/>
      </c>
      <c r="J13" s="20">
        <f>SUM(J4:J12)</f>
        <v/>
      </c>
      <c r="K13" s="20">
        <f>SUM(K4:K12)</f>
        <v/>
      </c>
      <c r="L13" s="21">
        <f>AVERAGE(L4:L12)</f>
        <v/>
      </c>
      <c r="M13" s="22">
        <f>AVERAGE(M4:M12)</f>
        <v/>
      </c>
      <c r="N13" s="23">
        <f>COUNTIF(N4:N12,"Rentable")&amp;" / "&amp;COUNTA(N4:N12)</f>
        <v/>
      </c>
    </row>
  </sheetData>
  <mergeCells count="1">
    <mergeCell ref="A1:N1"/>
  </mergeCells>
  <conditionalFormatting sqref="L4:L12">
    <cfRule type="expression" priority="1" dxfId="0">
      <formula>L4&lt;0.15</formula>
    </cfRule>
    <cfRule type="expression" priority="2" dxfId="1">
      <formula>L4&gt;=0.3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20" customWidth="1" min="3" max="3"/>
    <col width="16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8" customWidth="1" min="10" max="10"/>
    <col width="14" customWidth="1" min="11" max="11"/>
    <col width="14" customWidth="1" min="12" max="12"/>
  </cols>
  <sheetData>
    <row r="1" ht="28" customHeight="1">
      <c r="A1" s="1" t="inlineStr">
        <is>
          <t>ACTUALISATION DES FLUX DE TRÉSORERIE (VAN)</t>
        </is>
      </c>
    </row>
    <row r="2">
      <c r="A2" s="24" t="inlineStr">
        <is>
          <t>Taux d'actualisation appliqué :</t>
        </is>
      </c>
      <c r="B2" s="25" t="n">
        <v>0.08</v>
      </c>
    </row>
    <row r="4">
      <c r="A4" s="3" t="inlineStr">
        <is>
          <t>N°</t>
        </is>
      </c>
      <c r="B4" s="3" t="inlineStr">
        <is>
          <t>Projet</t>
        </is>
      </c>
      <c r="C4" s="3" t="inlineStr">
        <is>
          <t>Investissement initial (€)</t>
        </is>
      </c>
      <c r="D4" s="3" t="inlineStr">
        <is>
          <t>Flux net annuel (€)</t>
        </is>
      </c>
      <c r="E4" s="3" t="inlineStr">
        <is>
          <t>Année 1 (€)</t>
        </is>
      </c>
      <c r="F4" s="3" t="inlineStr">
        <is>
          <t>Année 2 (€)</t>
        </is>
      </c>
      <c r="G4" s="3" t="inlineStr">
        <is>
          <t>Année 3 (€)</t>
        </is>
      </c>
      <c r="H4" s="3" t="inlineStr">
        <is>
          <t>Année 4 (€)</t>
        </is>
      </c>
      <c r="I4" s="3" t="inlineStr">
        <is>
          <t>Année 5 (€)</t>
        </is>
      </c>
      <c r="J4" s="3" t="inlineStr">
        <is>
          <t>Total flux actualisés (€)</t>
        </is>
      </c>
      <c r="K4" s="3" t="inlineStr">
        <is>
          <t>VAN (€)</t>
        </is>
      </c>
      <c r="L4" s="3" t="inlineStr">
        <is>
          <t>Décision</t>
        </is>
      </c>
    </row>
    <row r="5">
      <c r="A5" s="4">
        <f>Projets!A4</f>
        <v/>
      </c>
      <c r="B5" s="4">
        <f>Projets!B4</f>
        <v/>
      </c>
      <c r="C5" s="8">
        <f>Projets!E4</f>
        <v/>
      </c>
      <c r="D5" s="8">
        <f>Projets!I4</f>
        <v/>
      </c>
      <c r="E5" s="8">
        <f>IFERROR($D5/(1+$B$2)^1,0)</f>
        <v/>
      </c>
      <c r="F5" s="8">
        <f>IFERROR($D5/(1+$B$2)^2,0)</f>
        <v/>
      </c>
      <c r="G5" s="8">
        <f>IFERROR($D5/(1+$B$2)^3,0)</f>
        <v/>
      </c>
      <c r="H5" s="8">
        <f>IFERROR($D5/(1+$B$2)^4,0)</f>
        <v/>
      </c>
      <c r="I5" s="8">
        <f>IFERROR($D5/(1+$B$2)^5,0)</f>
        <v/>
      </c>
      <c r="J5" s="8">
        <f>SUM(E5:I5)</f>
        <v/>
      </c>
      <c r="K5" s="8">
        <f>J5-C5</f>
        <v/>
      </c>
      <c r="L5" s="11">
        <f>IF(K5&gt;0,"Rentable","Non rentable")</f>
        <v/>
      </c>
    </row>
    <row r="6">
      <c r="A6" s="12">
        <f>Projets!A5</f>
        <v/>
      </c>
      <c r="B6" s="12">
        <f>Projets!B5</f>
        <v/>
      </c>
      <c r="C6" s="14">
        <f>Projets!E5</f>
        <v/>
      </c>
      <c r="D6" s="14">
        <f>Projets!I5</f>
        <v/>
      </c>
      <c r="E6" s="14">
        <f>IFERROR($D6/(1+$B$2)^1,0)</f>
        <v/>
      </c>
      <c r="F6" s="14">
        <f>IFERROR($D6/(1+$B$2)^2,0)</f>
        <v/>
      </c>
      <c r="G6" s="14">
        <f>IFERROR($D6/(1+$B$2)^3,0)</f>
        <v/>
      </c>
      <c r="H6" s="14">
        <f>IFERROR($D6/(1+$B$2)^4,0)</f>
        <v/>
      </c>
      <c r="I6" s="14">
        <f>IFERROR($D6/(1+$B$2)^5,0)</f>
        <v/>
      </c>
      <c r="J6" s="14">
        <f>SUM(E6:I6)</f>
        <v/>
      </c>
      <c r="K6" s="14">
        <f>J6-C6</f>
        <v/>
      </c>
      <c r="L6" s="17">
        <f>IF(K6&gt;0,"Rentable","Non rentable")</f>
        <v/>
      </c>
    </row>
    <row r="7">
      <c r="A7" s="4">
        <f>Projets!A6</f>
        <v/>
      </c>
      <c r="B7" s="4">
        <f>Projets!B6</f>
        <v/>
      </c>
      <c r="C7" s="8">
        <f>Projets!E6</f>
        <v/>
      </c>
      <c r="D7" s="8">
        <f>Projets!I6</f>
        <v/>
      </c>
      <c r="E7" s="8">
        <f>IFERROR($D7/(1+$B$2)^1,0)</f>
        <v/>
      </c>
      <c r="F7" s="8">
        <f>IFERROR($D7/(1+$B$2)^2,0)</f>
        <v/>
      </c>
      <c r="G7" s="8">
        <f>IFERROR($D7/(1+$B$2)^3,0)</f>
        <v/>
      </c>
      <c r="H7" s="8">
        <f>IFERROR($D7/(1+$B$2)^4,0)</f>
        <v/>
      </c>
      <c r="I7" s="8">
        <f>IFERROR($D7/(1+$B$2)^5,0)</f>
        <v/>
      </c>
      <c r="J7" s="8">
        <f>SUM(E7:I7)</f>
        <v/>
      </c>
      <c r="K7" s="8">
        <f>J7-C7</f>
        <v/>
      </c>
      <c r="L7" s="11">
        <f>IF(K7&gt;0,"Rentable","Non rentable")</f>
        <v/>
      </c>
    </row>
    <row r="8">
      <c r="A8" s="12">
        <f>Projets!A7</f>
        <v/>
      </c>
      <c r="B8" s="12">
        <f>Projets!B7</f>
        <v/>
      </c>
      <c r="C8" s="14">
        <f>Projets!E7</f>
        <v/>
      </c>
      <c r="D8" s="14">
        <f>Projets!I7</f>
        <v/>
      </c>
      <c r="E8" s="14">
        <f>IFERROR($D8/(1+$B$2)^1,0)</f>
        <v/>
      </c>
      <c r="F8" s="14">
        <f>IFERROR($D8/(1+$B$2)^2,0)</f>
        <v/>
      </c>
      <c r="G8" s="14">
        <f>IFERROR($D8/(1+$B$2)^3,0)</f>
        <v/>
      </c>
      <c r="H8" s="14">
        <f>IFERROR($D8/(1+$B$2)^4,0)</f>
        <v/>
      </c>
      <c r="I8" s="14">
        <f>IFERROR($D8/(1+$B$2)^5,0)</f>
        <v/>
      </c>
      <c r="J8" s="14">
        <f>SUM(E8:I8)</f>
        <v/>
      </c>
      <c r="K8" s="14">
        <f>J8-C8</f>
        <v/>
      </c>
      <c r="L8" s="17">
        <f>IF(K8&gt;0,"Rentable","Non rentable")</f>
        <v/>
      </c>
    </row>
    <row r="9">
      <c r="A9" s="4">
        <f>Projets!A8</f>
        <v/>
      </c>
      <c r="B9" s="4">
        <f>Projets!B8</f>
        <v/>
      </c>
      <c r="C9" s="8">
        <f>Projets!E8</f>
        <v/>
      </c>
      <c r="D9" s="8">
        <f>Projets!I8</f>
        <v/>
      </c>
      <c r="E9" s="8">
        <f>IFERROR($D9/(1+$B$2)^1,0)</f>
        <v/>
      </c>
      <c r="F9" s="8">
        <f>IFERROR($D9/(1+$B$2)^2,0)</f>
        <v/>
      </c>
      <c r="G9" s="8">
        <f>IFERROR($D9/(1+$B$2)^3,0)</f>
        <v/>
      </c>
      <c r="H9" s="8">
        <f>IFERROR($D9/(1+$B$2)^4,0)</f>
        <v/>
      </c>
      <c r="I9" s="8">
        <f>IFERROR($D9/(1+$B$2)^5,0)</f>
        <v/>
      </c>
      <c r="J9" s="8">
        <f>SUM(E9:I9)</f>
        <v/>
      </c>
      <c r="K9" s="8">
        <f>J9-C9</f>
        <v/>
      </c>
      <c r="L9" s="11">
        <f>IF(K9&gt;0,"Rentable","Non rentable")</f>
        <v/>
      </c>
    </row>
    <row r="10">
      <c r="A10" s="12">
        <f>Projets!A9</f>
        <v/>
      </c>
      <c r="B10" s="12">
        <f>Projets!B9</f>
        <v/>
      </c>
      <c r="C10" s="14">
        <f>Projets!E9</f>
        <v/>
      </c>
      <c r="D10" s="14">
        <f>Projets!I9</f>
        <v/>
      </c>
      <c r="E10" s="14">
        <f>IFERROR($D10/(1+$B$2)^1,0)</f>
        <v/>
      </c>
      <c r="F10" s="14">
        <f>IFERROR($D10/(1+$B$2)^2,0)</f>
        <v/>
      </c>
      <c r="G10" s="14">
        <f>IFERROR($D10/(1+$B$2)^3,0)</f>
        <v/>
      </c>
      <c r="H10" s="14">
        <f>IFERROR($D10/(1+$B$2)^4,0)</f>
        <v/>
      </c>
      <c r="I10" s="14">
        <f>IFERROR($D10/(1+$B$2)^5,0)</f>
        <v/>
      </c>
      <c r="J10" s="14">
        <f>SUM(E10:I10)</f>
        <v/>
      </c>
      <c r="K10" s="14">
        <f>J10-C10</f>
        <v/>
      </c>
      <c r="L10" s="17">
        <f>IF(K10&gt;0,"Rentable","Non rentable")</f>
        <v/>
      </c>
    </row>
    <row r="11">
      <c r="A11" s="4">
        <f>Projets!A10</f>
        <v/>
      </c>
      <c r="B11" s="4">
        <f>Projets!B10</f>
        <v/>
      </c>
      <c r="C11" s="8">
        <f>Projets!E10</f>
        <v/>
      </c>
      <c r="D11" s="8">
        <f>Projets!I10</f>
        <v/>
      </c>
      <c r="E11" s="8">
        <f>IFERROR($D11/(1+$B$2)^1,0)</f>
        <v/>
      </c>
      <c r="F11" s="8">
        <f>IFERROR($D11/(1+$B$2)^2,0)</f>
        <v/>
      </c>
      <c r="G11" s="8">
        <f>IFERROR($D11/(1+$B$2)^3,0)</f>
        <v/>
      </c>
      <c r="H11" s="8">
        <f>IFERROR($D11/(1+$B$2)^4,0)</f>
        <v/>
      </c>
      <c r="I11" s="8">
        <f>IFERROR($D11/(1+$B$2)^5,0)</f>
        <v/>
      </c>
      <c r="J11" s="8">
        <f>SUM(E11:I11)</f>
        <v/>
      </c>
      <c r="K11" s="8">
        <f>J11-C11</f>
        <v/>
      </c>
      <c r="L11" s="11">
        <f>IF(K11&gt;0,"Rentable","Non rentable")</f>
        <v/>
      </c>
    </row>
    <row r="12">
      <c r="A12" s="12">
        <f>Projets!A11</f>
        <v/>
      </c>
      <c r="B12" s="12">
        <f>Projets!B11</f>
        <v/>
      </c>
      <c r="C12" s="14">
        <f>Projets!E11</f>
        <v/>
      </c>
      <c r="D12" s="14">
        <f>Projets!I11</f>
        <v/>
      </c>
      <c r="E12" s="14">
        <f>IFERROR($D12/(1+$B$2)^1,0)</f>
        <v/>
      </c>
      <c r="F12" s="14">
        <f>IFERROR($D12/(1+$B$2)^2,0)</f>
        <v/>
      </c>
      <c r="G12" s="14">
        <f>IFERROR($D12/(1+$B$2)^3,0)</f>
        <v/>
      </c>
      <c r="H12" s="14">
        <f>IFERROR($D12/(1+$B$2)^4,0)</f>
        <v/>
      </c>
      <c r="I12" s="14">
        <f>IFERROR($D12/(1+$B$2)^5,0)</f>
        <v/>
      </c>
      <c r="J12" s="14">
        <f>SUM(E12:I12)</f>
        <v/>
      </c>
      <c r="K12" s="14">
        <f>J12-C12</f>
        <v/>
      </c>
      <c r="L12" s="17">
        <f>IF(K12&gt;0,"Rentable","Non rentable")</f>
        <v/>
      </c>
    </row>
    <row r="13">
      <c r="A13" s="4">
        <f>Projets!A12</f>
        <v/>
      </c>
      <c r="B13" s="4">
        <f>Projets!B12</f>
        <v/>
      </c>
      <c r="C13" s="8">
        <f>Projets!E12</f>
        <v/>
      </c>
      <c r="D13" s="8">
        <f>Projets!I12</f>
        <v/>
      </c>
      <c r="E13" s="8">
        <f>IFERROR($D13/(1+$B$2)^1,0)</f>
        <v/>
      </c>
      <c r="F13" s="8">
        <f>IFERROR($D13/(1+$B$2)^2,0)</f>
        <v/>
      </c>
      <c r="G13" s="8">
        <f>IFERROR($D13/(1+$B$2)^3,0)</f>
        <v/>
      </c>
      <c r="H13" s="8">
        <f>IFERROR($D13/(1+$B$2)^4,0)</f>
        <v/>
      </c>
      <c r="I13" s="8">
        <f>IFERROR($D13/(1+$B$2)^5,0)</f>
        <v/>
      </c>
      <c r="J13" s="8">
        <f>SUM(E13:I13)</f>
        <v/>
      </c>
      <c r="K13" s="8">
        <f>J13-C13</f>
        <v/>
      </c>
      <c r="L13" s="11">
        <f>IF(K13&gt;0,"Rentable","Non rentable")</f>
        <v/>
      </c>
    </row>
    <row r="14">
      <c r="A14" s="18" t="n"/>
      <c r="B14" s="19" t="inlineStr">
        <is>
          <t>TOTAL</t>
        </is>
      </c>
      <c r="C14" s="20">
        <f>SUM(C5:C13)</f>
        <v/>
      </c>
      <c r="D14" s="18" t="n"/>
      <c r="E14" s="18" t="n"/>
      <c r="F14" s="18" t="n"/>
      <c r="G14" s="18" t="n"/>
      <c r="H14" s="18" t="n"/>
      <c r="I14" s="18" t="n"/>
      <c r="J14" s="20">
        <f>SUM(J5:J13)</f>
        <v/>
      </c>
      <c r="K14" s="20">
        <f>SUM(K5:K13)</f>
        <v/>
      </c>
      <c r="L14" s="23">
        <f>COUNTIF(L5:L13,"Rentable")&amp;" / "&amp;COUNTA(L5:L13)</f>
        <v/>
      </c>
    </row>
  </sheetData>
  <mergeCells count="1">
    <mergeCell ref="A1:M1"/>
  </mergeCells>
  <conditionalFormatting sqref="K5:K13">
    <cfRule type="expression" priority="1" dxfId="2">
      <formula>K5&lt;0</formula>
    </cfRule>
    <cfRule type="expression" priority="2" dxfId="3">
      <formula>K5&gt;=0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28" customHeight="1">
      <c r="A1" s="1" t="inlineStr">
        <is>
          <t>TABLEAU DE BORD - RENTABILITÉ DES PROJETS</t>
        </is>
      </c>
    </row>
    <row r="3">
      <c r="A3" s="26" t="inlineStr">
        <is>
          <t>Investissement total (€)</t>
        </is>
      </c>
      <c r="B3" s="27" t="n"/>
      <c r="C3" s="28" t="n"/>
      <c r="D3" s="29">
        <f>Projets!E13</f>
        <v/>
      </c>
      <c r="E3" s="28" t="n"/>
    </row>
    <row r="4">
      <c r="A4" s="26" t="inlineStr">
        <is>
          <t>Bénéfice net total (€)</t>
        </is>
      </c>
      <c r="B4" s="27" t="n"/>
      <c r="C4" s="28" t="n"/>
      <c r="D4" s="29">
        <f>Projets!K13</f>
        <v/>
      </c>
      <c r="E4" s="28" t="n"/>
    </row>
    <row r="5">
      <c r="A5" s="26" t="inlineStr">
        <is>
          <t>ROI moyen (%)</t>
        </is>
      </c>
      <c r="B5" s="27" t="n"/>
      <c r="C5" s="28" t="n"/>
      <c r="D5" s="30">
        <f>Projets!L13</f>
        <v/>
      </c>
      <c r="E5" s="28" t="n"/>
    </row>
    <row r="6">
      <c r="A6" s="26" t="inlineStr">
        <is>
          <t>Nombre de projets rentables</t>
        </is>
      </c>
      <c r="B6" s="27" t="n"/>
      <c r="C6" s="28" t="n"/>
      <c r="D6" s="31">
        <f>COUNTIF(Projets!N4:N12,"Rentable")</f>
        <v/>
      </c>
      <c r="E6" s="28" t="n"/>
    </row>
  </sheetData>
  <mergeCells count="9">
    <mergeCell ref="A1:H1"/>
    <mergeCell ref="A3:C3"/>
    <mergeCell ref="D3:E3"/>
    <mergeCell ref="A4:C4"/>
    <mergeCell ref="D4:E4"/>
    <mergeCell ref="A5:C5"/>
    <mergeCell ref="D5:E5"/>
    <mergeCell ref="A6:C6"/>
    <mergeCell ref="D6:E6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26" customWidth="1" min="1" max="1"/>
    <col width="30" customWidth="1" min="2" max="2"/>
    <col width="20" customWidth="1" min="3" max="3"/>
    <col width="20" customWidth="1" min="4" max="4"/>
  </cols>
  <sheetData>
    <row r="1" ht="28" customHeight="1">
      <c r="A1" s="1" t="inlineStr">
        <is>
          <t>MODE D'EMPLOI</t>
        </is>
      </c>
    </row>
    <row r="3" ht="42" customHeight="1">
      <c r="A3" s="26" t="inlineStr">
        <is>
          <t>Objectif du classeur</t>
        </is>
      </c>
      <c r="B3" s="32" t="inlineStr">
        <is>
          <t>Ce classeur permet de calculer et suivre la rentabilité de plusieurs projets d'investissement : ROI, délai de récupération et VAN (Valeur Actuelle Nette).</t>
        </is>
      </c>
      <c r="C3" s="33" t="n"/>
      <c r="D3" s="33" t="n"/>
    </row>
    <row r="4" ht="42" customHeight="1">
      <c r="A4" s="26" t="inlineStr">
        <is>
          <t>Feuille 'Projets'</t>
        </is>
      </c>
      <c r="B4" s="32" t="inlineStr">
        <is>
          <t>Liste des projets avec leurs caractéristiques (investissement, revenus, charges). Les colonnes jaunes sont modifiables. Les colonnes vertes se calculent automatiquement (flux net, cumul, bénéfice, ROI, délai de récupération, statut).</t>
        </is>
      </c>
      <c r="C4" s="33" t="n"/>
      <c r="D4" s="33" t="n"/>
    </row>
    <row r="5" ht="42" customHeight="1">
      <c r="A5" s="26" t="inlineStr">
        <is>
          <t>Colonne ROI (%)</t>
        </is>
      </c>
      <c r="B5" s="32" t="inlineStr">
        <is>
          <t>Retour sur investissement = Bénéfice net / Investissement initial. Plus il est élevé, plus le projet est rentable.</t>
        </is>
      </c>
      <c r="C5" s="33" t="n"/>
      <c r="D5" s="33" t="n"/>
    </row>
    <row r="6" ht="42" customHeight="1">
      <c r="A6" s="26" t="inlineStr">
        <is>
          <t>Colonne Délai de récupération</t>
        </is>
      </c>
      <c r="B6" s="32" t="inlineStr">
        <is>
          <t>Nombre d'années nécessaires pour récupérer l'investissement initial grâce au flux net annuel.</t>
        </is>
      </c>
      <c r="C6" s="33" t="n"/>
      <c r="D6" s="33" t="n"/>
    </row>
    <row r="7" ht="42" customHeight="1">
      <c r="A7" s="26" t="inlineStr">
        <is>
          <t>Feuille 'Flux de trésorerie'</t>
        </is>
      </c>
      <c r="B7" s="32" t="inlineStr">
        <is>
          <t>Actualise les flux de chaque projet sur 5 ans avec un taux d'actualisation modifiable (cellule B2). Calcule la VAN pour juger de la rentabilité réelle.</t>
        </is>
      </c>
      <c r="C7" s="33" t="n"/>
      <c r="D7" s="33" t="n"/>
    </row>
    <row r="8" ht="42" customHeight="1">
      <c r="A8" s="26" t="inlineStr">
        <is>
          <t>VAN (Valeur Actuelle Nette)</t>
        </is>
      </c>
      <c r="B8" s="32" t="inlineStr">
        <is>
          <t>Si la VAN est positive, le projet créé de la valeur et est jugé rentable. Si elle est négative, le projet détruit de la valeur.</t>
        </is>
      </c>
      <c r="C8" s="33" t="n"/>
      <c r="D8" s="33" t="n"/>
    </row>
    <row r="9" ht="42" customHeight="1">
      <c r="A9" s="26" t="inlineStr">
        <is>
          <t>Feuille 'Tableau de bord'</t>
        </is>
      </c>
      <c r="B9" s="32" t="inlineStr">
        <is>
          <t>Synthèse visuelle : indicateurs clés (KPI), graphique du ROI par projet, répartition de l'investissement et évolution des flux actualisés.</t>
        </is>
      </c>
      <c r="C9" s="33" t="n"/>
      <c r="D9" s="33" t="n"/>
    </row>
    <row r="10" ht="42" customHeight="1">
      <c r="A10" s="26" t="inlineStr">
        <is>
          <t>Mise à jour des données</t>
        </is>
      </c>
      <c r="B10" s="32" t="inlineStr">
        <is>
          <t>Modifiez uniquement les cellules à fond jaune. Tous les calculs se mettent à jour automatiquement dans les trois feuilles.</t>
        </is>
      </c>
      <c r="C10" s="33" t="n"/>
      <c r="D10" s="33" t="n"/>
    </row>
    <row r="11" ht="42" customHeight="1">
      <c r="A11" s="26" t="inlineStr">
        <is>
          <t>Code couleur</t>
        </is>
      </c>
      <c r="B11" s="32" t="inlineStr">
        <is>
          <t>Vert = rentable / Rouge = non rentable ou alerte / Orange = ligne de total / Jaune pâle = cellule modifiable.</t>
        </is>
      </c>
      <c r="C11" s="33" t="n"/>
      <c r="D11" s="33" t="n"/>
    </row>
  </sheetData>
  <mergeCells count="19">
    <mergeCell ref="A1:D1"/>
    <mergeCell ref="A3"/>
    <mergeCell ref="B3:D3"/>
    <mergeCell ref="A4"/>
    <mergeCell ref="B4:D4"/>
    <mergeCell ref="A5"/>
    <mergeCell ref="B5:D5"/>
    <mergeCell ref="A6"/>
    <mergeCell ref="B6:D6"/>
    <mergeCell ref="A7"/>
    <mergeCell ref="B7:D7"/>
    <mergeCell ref="A8"/>
    <mergeCell ref="B8:D8"/>
    <mergeCell ref="A9"/>
    <mergeCell ref="B9:D9"/>
    <mergeCell ref="A10"/>
    <mergeCell ref="B10:D10"/>
    <mergeCell ref="A11"/>
    <mergeCell ref="B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2026-07-14T09:28:42Z</dcterms:created>
  <dcterms:modified xmlns:dcterms="http://purl.org/dc/terms/" xmlns:xsi="http://www.w3.org/2001/XMLSchema-instance" xsi:type="dcterms:W3CDTF">2026-07-14T09:28:42Z</dcterms:modified>
</cp:coreProperties>
</file>