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IT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'Budget IT'!$A$1:$Q$101</definedName>
    <definedName name="_xlnm._FilterDatabase" localSheetId="2" hidden="1">'Paramètres'!$A$3:$B$103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&quot; €&quot;"/>
    <numFmt numFmtId="165" formatCode="0.0%"/>
    <numFmt numFmtId="166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sz val="10"/>
    </font>
    <font>
      <name val="Aptos"/>
      <b val="1"/>
      <sz val="10"/>
    </font>
    <font>
      <name val="Aptos Display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FFFBEB"/>
      </patternFill>
    </fill>
    <fill>
      <patternFill patternType="solid">
        <fgColor rgb="00EAF7F1"/>
      </patternFill>
    </fill>
    <fill>
      <patternFill patternType="solid">
        <fgColor rgb="00FFFFFF"/>
      </patternFill>
    </fill>
    <fill>
      <patternFill patternType="solid">
        <fgColor rgb="00F97316"/>
      </patternFill>
    </fill>
    <fill>
      <patternFill patternType="solid">
        <fgColor rgb="0012946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sz val="10"/>
      </font>
      <fill>
        <patternFill patternType="solid">
          <fgColor rgb="00F97316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prévu et dépenses réalisées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'Synthèse'!B12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prstDash val="solid"/>
            </a:ln>
          </spPr>
          <cat>
            <numRef>
              <f>'Synthèse'!$A$13:$A$20</f>
            </numRef>
          </cat>
          <val>
            <numRef>
              <f>'Synthèse'!$B$13:$B$20</f>
            </numRef>
          </val>
        </ser>
        <ser>
          <idx val="1"/>
          <order val="1"/>
          <tx>
            <strRef>
              <f>'Synthèse'!C12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prstDash val="solid"/>
            </a:ln>
          </spPr>
          <cat>
            <numRef>
              <f>'Synthèse'!$A$13:$A$20</f>
            </numRef>
          </cat>
          <val>
            <numRef>
              <f>'Synthèse'!$C$13:$C$20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du budget prévisionnel HT</a:t>
            </a:r>
          </a:p>
        </rich>
      </tx>
    </title>
    <plotArea>
      <pieChart>
        <varyColors val="1"/>
        <ser>
          <idx val="0"/>
          <order val="0"/>
          <tx>
            <strRef>
              <f>'Synthèse'!B12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7A5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2946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9731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EAF7F1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1D5DB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FFBEB"/>
              </a:solidFill>
              <a:ln xmlns:a="http://schemas.openxmlformats.org/drawingml/2006/main">
                <a:prstDash val="solid"/>
              </a:ln>
            </spPr>
          </dPt>
          <cat>
            <numRef>
              <f>'Synthèse'!$A$13:$A$20</f>
            </numRef>
          </cat>
          <val>
            <numRef>
              <f>'Synthèse'!$B$13:$B$20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E7A54"/>
    <outlinePr summaryBelow="1" summaryRight="1"/>
    <pageSetUpPr/>
  </sheetPr>
  <dimension ref="A1:Q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1" customWidth="1" min="3" max="3"/>
    <col width="16" customWidth="1" min="4" max="4"/>
    <col width="18" customWidth="1" min="5" max="5"/>
    <col width="21" customWidth="1" min="6" max="6"/>
    <col width="34" customWidth="1" min="7" max="7"/>
    <col width="20" customWidth="1" min="8" max="8"/>
    <col width="20" customWidth="1" min="9" max="9"/>
    <col width="20" customWidth="1" min="10" max="10"/>
    <col width="16" customWidth="1" min="11" max="11"/>
    <col width="18" customWidth="1" min="12" max="12"/>
    <col width="12" customWidth="1" min="13" max="13"/>
    <col width="18" customWidth="1" min="14" max="14"/>
    <col width="17" customWidth="1" min="15" max="15"/>
    <col width="31" customWidth="1" min="16" max="16"/>
    <col width="24" customWidth="1" min="17" max="17"/>
  </cols>
  <sheetData>
    <row r="1" ht="36" customHeight="1">
      <c r="A1" s="1" t="inlineStr">
        <is>
          <t>ID</t>
        </is>
      </c>
      <c r="B1" s="1" t="inlineStr">
        <is>
          <t>Date de commande</t>
        </is>
      </c>
      <c r="C1" s="1" t="inlineStr">
        <is>
          <t>Responsable</t>
        </is>
      </c>
      <c r="D1" s="1" t="inlineStr">
        <is>
          <t>Ville / site</t>
        </is>
      </c>
      <c r="E1" s="1" t="inlineStr">
        <is>
          <t>Catégorie</t>
        </is>
      </c>
      <c r="F1" s="1" t="inlineStr">
        <is>
          <t>Fournisseur</t>
        </is>
      </c>
      <c r="G1" s="1" t="inlineStr">
        <is>
          <t>Description</t>
        </is>
      </c>
      <c r="H1" s="1" t="inlineStr">
        <is>
          <t>Budget prévisionnel HT</t>
        </is>
      </c>
      <c r="I1" s="1" t="inlineStr">
        <is>
          <t>Dépenses engagées HT</t>
        </is>
      </c>
      <c r="J1" s="1" t="inlineStr">
        <is>
          <t>Dépenses réalisées HT</t>
        </is>
      </c>
      <c r="K1" s="1" t="inlineStr">
        <is>
          <t>Écart HT</t>
        </is>
      </c>
      <c r="L1" s="1" t="inlineStr">
        <is>
          <t>Taux de consommation</t>
        </is>
      </c>
      <c r="M1" s="1" t="inlineStr">
        <is>
          <t>TVA</t>
        </is>
      </c>
      <c r="N1" s="1" t="inlineStr">
        <is>
          <t>Budget TTC</t>
        </is>
      </c>
      <c r="O1" s="1" t="inlineStr">
        <is>
          <t>Statut</t>
        </is>
      </c>
      <c r="P1" s="1" t="inlineStr">
        <is>
          <t>Commentaire</t>
        </is>
      </c>
      <c r="Q1" s="1" t="inlineStr">
        <is>
          <t>Responsable référent</t>
        </is>
      </c>
    </row>
    <row r="2" ht="38" customHeight="1">
      <c r="A2" s="2" t="inlineStr">
        <is>
          <t>IT-2026-001</t>
        </is>
      </c>
      <c r="B2" s="3" t="n">
        <v>46027</v>
      </c>
      <c r="C2" s="4" t="inlineStr">
        <is>
          <t>Camille Martin</t>
        </is>
      </c>
      <c r="D2" s="2" t="inlineStr">
        <is>
          <t>Paris</t>
        </is>
      </c>
      <c r="E2" s="2" t="inlineStr">
        <is>
          <t>Cloud</t>
        </is>
      </c>
      <c r="F2" s="4" t="inlineStr">
        <is>
          <t>OVHcloud</t>
        </is>
      </c>
      <c r="G2" s="4" t="inlineStr">
        <is>
          <t>Migration de serveurs vers une infrastructure cloud française</t>
        </is>
      </c>
      <c r="H2" s="5" t="n">
        <v>28000</v>
      </c>
      <c r="I2" s="5" t="n">
        <v>24500</v>
      </c>
      <c r="J2" s="5" t="n">
        <v>22400</v>
      </c>
      <c r="K2" s="6">
        <f>IF(H2="","",J2-I2)</f>
        <v/>
      </c>
      <c r="L2" s="7">
        <f>IF(H2="","",IFERROR(J2/H2,0))</f>
        <v/>
      </c>
      <c r="M2" s="7">
        <f>IF(H2="","",'Paramètres'!$F$4)</f>
        <v/>
      </c>
      <c r="N2" s="6">
        <f>IF(H2="","",H2*(1+M2))</f>
        <v/>
      </c>
      <c r="O2" s="8">
        <f>IF(H2="","",IF(J2&gt;H2,"Dépassement",IF(J2&gt;=H2*'Paramètres'!$F$5,"À surveiller","Conforme")))</f>
        <v/>
      </c>
      <c r="P2" s="4" t="inlineStr">
        <is>
          <t>Migration en cours selon le planning validé.</t>
        </is>
      </c>
      <c r="Q2" s="9">
        <f>IF(C2="","",IFERROR(VLOOKUP(C2,'Paramètres'!$A$4:$B$103,2,FALSE),"Non renseigné"))</f>
        <v/>
      </c>
    </row>
    <row r="3" ht="38" customHeight="1">
      <c r="A3" s="2" t="inlineStr">
        <is>
          <t>IT-2026-002</t>
        </is>
      </c>
      <c r="B3" s="3" t="n">
        <v>46055</v>
      </c>
      <c r="C3" s="4" t="inlineStr">
        <is>
          <t>Julien Bernard</t>
        </is>
      </c>
      <c r="D3" s="2" t="inlineStr">
        <is>
          <t>Lyon</t>
        </is>
      </c>
      <c r="E3" s="2" t="inlineStr">
        <is>
          <t>Matériel</t>
        </is>
      </c>
      <c r="F3" s="4" t="inlineStr">
        <is>
          <t>Dell France</t>
        </is>
      </c>
      <c r="G3" s="4" t="inlineStr">
        <is>
          <t>Renouvellement de postes de travail pour les équipes commerciales</t>
        </is>
      </c>
      <c r="H3" s="5" t="n">
        <v>18500</v>
      </c>
      <c r="I3" s="5" t="n">
        <v>17500</v>
      </c>
      <c r="J3" s="5" t="n">
        <v>14900</v>
      </c>
      <c r="K3" s="10">
        <f>IF(H3="","",J3-I3)</f>
        <v/>
      </c>
      <c r="L3" s="11">
        <f>IF(H3="","",IFERROR(J3/H3,0))</f>
        <v/>
      </c>
      <c r="M3" s="11">
        <f>IF(H3="","",'Paramètres'!$F$4)</f>
        <v/>
      </c>
      <c r="N3" s="10">
        <f>IF(H3="","",H3*(1+M3))</f>
        <v/>
      </c>
      <c r="O3" s="12">
        <f>IF(H3="","",IF(J3&gt;H3,"Dépassement",IF(J3&gt;=H3*'Paramètres'!$F$5,"À surveiller","Conforme")))</f>
        <v/>
      </c>
      <c r="P3" s="4" t="inlineStr">
        <is>
          <t>Déploiement progressif sur le site de Lyon.</t>
        </is>
      </c>
      <c r="Q3" s="13">
        <f>IF(C3="","",IFERROR(VLOOKUP(C3,'Paramètres'!$A$4:$B$103,2,FALSE),"Non renseigné"))</f>
        <v/>
      </c>
    </row>
    <row r="4" ht="38" customHeight="1">
      <c r="A4" s="2" t="inlineStr">
        <is>
          <t>IT-2026-003</t>
        </is>
      </c>
      <c r="B4" s="3" t="n">
        <v>46097</v>
      </c>
      <c r="C4" s="4" t="inlineStr">
        <is>
          <t>Chloé Dubois</t>
        </is>
      </c>
      <c r="D4" s="2" t="inlineStr">
        <is>
          <t>Marseille</t>
        </is>
      </c>
      <c r="E4" s="2" t="inlineStr">
        <is>
          <t>Cybersécurité</t>
        </is>
      </c>
      <c r="F4" s="4" t="inlineStr">
        <is>
          <t>Cisco France</t>
        </is>
      </c>
      <c r="G4" s="4" t="inlineStr">
        <is>
          <t>Pare-feu nouvelle génération et licences de sécurité</t>
        </is>
      </c>
      <c r="H4" s="5" t="n">
        <v>22000</v>
      </c>
      <c r="I4" s="5" t="n">
        <v>20400</v>
      </c>
      <c r="J4" s="5" t="n">
        <v>18500</v>
      </c>
      <c r="K4" s="6">
        <f>IF(H4="","",J4-I4)</f>
        <v/>
      </c>
      <c r="L4" s="7">
        <f>IF(H4="","",IFERROR(J4/H4,0))</f>
        <v/>
      </c>
      <c r="M4" s="7">
        <f>IF(H4="","",'Paramètres'!$F$4)</f>
        <v/>
      </c>
      <c r="N4" s="6">
        <f>IF(H4="","",H4*(1+M4))</f>
        <v/>
      </c>
      <c r="O4" s="8">
        <f>IF(H4="","",IF(J4&gt;H4,"Dépassement",IF(J4&gt;=H4*'Paramètres'!$F$5,"À surveiller","Conforme")))</f>
        <v/>
      </c>
      <c r="P4" s="4" t="inlineStr">
        <is>
          <t>Lot principal livré, paramétrage à finaliser.</t>
        </is>
      </c>
      <c r="Q4" s="9">
        <f>IF(C4="","",IFERROR(VLOOKUP(C4,'Paramètres'!$A$4:$B$103,2,FALSE),"Non renseigné"))</f>
        <v/>
      </c>
    </row>
    <row r="5" ht="38" customHeight="1">
      <c r="A5" s="2" t="inlineStr">
        <is>
          <t>IT-2026-004</t>
        </is>
      </c>
      <c r="B5" s="3" t="n">
        <v>46120</v>
      </c>
      <c r="C5" s="4" t="inlineStr">
        <is>
          <t>Thomas Leroy</t>
        </is>
      </c>
      <c r="D5" s="2" t="inlineStr">
        <is>
          <t>Toulouse</t>
        </is>
      </c>
      <c r="E5" s="2" t="inlineStr">
        <is>
          <t>Logiciels</t>
        </is>
      </c>
      <c r="F5" s="4" t="inlineStr">
        <is>
          <t>Microsoft France</t>
        </is>
      </c>
      <c r="G5" s="4" t="inlineStr">
        <is>
          <t>Licences Microsoft 365 et outils collaboratifs</t>
        </is>
      </c>
      <c r="H5" s="5" t="n">
        <v>31200</v>
      </c>
      <c r="I5" s="5" t="n">
        <v>31200</v>
      </c>
      <c r="J5" s="5" t="n">
        <v>31500</v>
      </c>
      <c r="K5" s="10">
        <f>IF(H5="","",J5-I5)</f>
        <v/>
      </c>
      <c r="L5" s="11">
        <f>IF(H5="","",IFERROR(J5/H5,0))</f>
        <v/>
      </c>
      <c r="M5" s="11">
        <f>IF(H5="","",'Paramètres'!$F$4)</f>
        <v/>
      </c>
      <c r="N5" s="10">
        <f>IF(H5="","",H5*(1+M5))</f>
        <v/>
      </c>
      <c r="O5" s="12">
        <f>IF(H5="","",IF(J5&gt;H5,"Dépassement",IF(J5&gt;=H5*'Paramètres'!$F$5,"À surveiller","Conforme")))</f>
        <v/>
      </c>
      <c r="P5" s="4" t="inlineStr">
        <is>
          <t>Ajustement de licences supérieur au budget initial.</t>
        </is>
      </c>
      <c r="Q5" s="13">
        <f>IF(C5="","",IFERROR(VLOOKUP(C5,'Paramètres'!$A$4:$B$103,2,FALSE),"Non renseigné"))</f>
        <v/>
      </c>
    </row>
    <row r="6" ht="38" customHeight="1">
      <c r="A6" s="2" t="inlineStr">
        <is>
          <t>IT-2026-005</t>
        </is>
      </c>
      <c r="B6" s="3" t="n">
        <v>46153</v>
      </c>
      <c r="C6" s="4" t="inlineStr">
        <is>
          <t>Léa Moreau</t>
        </is>
      </c>
      <c r="D6" s="2" t="inlineStr">
        <is>
          <t>Bordeaux</t>
        </is>
      </c>
      <c r="E6" s="2" t="inlineStr">
        <is>
          <t>Télécoms</t>
        </is>
      </c>
      <c r="F6" s="4" t="inlineStr">
        <is>
          <t>Orange Business</t>
        </is>
      </c>
      <c r="G6" s="4" t="inlineStr">
        <is>
          <t>Renouvellement de l'architecture SD-WAN</t>
        </is>
      </c>
      <c r="H6" s="5" t="n">
        <v>14800</v>
      </c>
      <c r="I6" s="5" t="n">
        <v>12500</v>
      </c>
      <c r="J6" s="5" t="n">
        <v>10300</v>
      </c>
      <c r="K6" s="6">
        <f>IF(H6="","",J6-I6)</f>
        <v/>
      </c>
      <c r="L6" s="7">
        <f>IF(H6="","",IFERROR(J6/H6,0))</f>
        <v/>
      </c>
      <c r="M6" s="7">
        <f>IF(H6="","",'Paramètres'!$F$4)</f>
        <v/>
      </c>
      <c r="N6" s="6">
        <f>IF(H6="","",H6*(1+M6))</f>
        <v/>
      </c>
      <c r="O6" s="8">
        <f>IF(H6="","",IF(J6&gt;H6,"Dépassement",IF(J6&gt;=H6*'Paramètres'!$F$5,"À surveiller","Conforme")))</f>
        <v/>
      </c>
      <c r="P6" s="4" t="inlineStr">
        <is>
          <t>Bascule des agences prévue au troisième trimestre.</t>
        </is>
      </c>
      <c r="Q6" s="9">
        <f>IF(C6="","",IFERROR(VLOOKUP(C6,'Paramètres'!$A$4:$B$103,2,FALSE),"Non renseigné"))</f>
        <v/>
      </c>
    </row>
    <row r="7" ht="38" customHeight="1">
      <c r="A7" s="2" t="inlineStr">
        <is>
          <t>IT-2026-006</t>
        </is>
      </c>
      <c r="B7" s="3" t="n">
        <v>46177</v>
      </c>
      <c r="C7" s="4" t="inlineStr">
        <is>
          <t>Nicolas Petit</t>
        </is>
      </c>
      <c r="D7" s="2" t="inlineStr">
        <is>
          <t>Lille</t>
        </is>
      </c>
      <c r="E7" s="2" t="inlineStr">
        <is>
          <t>Maintenance</t>
        </is>
      </c>
      <c r="F7" s="4" t="inlineStr">
        <is>
          <t>Axians</t>
        </is>
      </c>
      <c r="G7" s="4" t="inlineStr">
        <is>
          <t>Maintenance préventive et corrective du réseau</t>
        </is>
      </c>
      <c r="H7" s="5" t="n">
        <v>9600</v>
      </c>
      <c r="I7" s="5" t="n">
        <v>7600</v>
      </c>
      <c r="J7" s="5" t="n">
        <v>6900</v>
      </c>
      <c r="K7" s="10">
        <f>IF(H7="","",J7-I7)</f>
        <v/>
      </c>
      <c r="L7" s="11">
        <f>IF(H7="","",IFERROR(J7/H7,0))</f>
        <v/>
      </c>
      <c r="M7" s="11">
        <f>IF(H7="","",'Paramètres'!$F$4)</f>
        <v/>
      </c>
      <c r="N7" s="10">
        <f>IF(H7="","",H7*(1+M7))</f>
        <v/>
      </c>
      <c r="O7" s="12">
        <f>IF(H7="","",IF(J7&gt;H7,"Dépassement",IF(J7&gt;=H7*'Paramètres'!$F$5,"À surveiller","Conforme")))</f>
        <v/>
      </c>
      <c r="P7" s="4" t="inlineStr">
        <is>
          <t>Contrat annuel avec reporting mensuel.</t>
        </is>
      </c>
      <c r="Q7" s="13">
        <f>IF(C7="","",IFERROR(VLOOKUP(C7,'Paramètres'!$A$4:$B$103,2,FALSE),"Non renseigné"))</f>
        <v/>
      </c>
    </row>
    <row r="8" ht="38" customHeight="1">
      <c r="A8" s="2" t="inlineStr">
        <is>
          <t>IT-2026-007</t>
        </is>
      </c>
      <c r="B8" s="3" t="n">
        <v>46209</v>
      </c>
      <c r="C8" s="4" t="inlineStr">
        <is>
          <t>Manon Robert</t>
        </is>
      </c>
      <c r="D8" s="2" t="inlineStr">
        <is>
          <t>Nantes</t>
        </is>
      </c>
      <c r="E8" s="2" t="inlineStr">
        <is>
          <t>Conseil</t>
        </is>
      </c>
      <c r="F8" s="4" t="inlineStr">
        <is>
          <t>Sopra Steria</t>
        </is>
      </c>
      <c r="G8" s="4" t="inlineStr">
        <is>
          <t>Audit RGPD et sécurité du système d'information</t>
        </is>
      </c>
      <c r="H8" s="5" t="n">
        <v>16000</v>
      </c>
      <c r="I8" s="5" t="n">
        <v>13200</v>
      </c>
      <c r="J8" s="5" t="n">
        <v>12100</v>
      </c>
      <c r="K8" s="6">
        <f>IF(H8="","",J8-I8)</f>
        <v/>
      </c>
      <c r="L8" s="7">
        <f>IF(H8="","",IFERROR(J8/H8,0))</f>
        <v/>
      </c>
      <c r="M8" s="7">
        <f>IF(H8="","",'Paramètres'!$F$4)</f>
        <v/>
      </c>
      <c r="N8" s="6">
        <f>IF(H8="","",H8*(1+M8))</f>
        <v/>
      </c>
      <c r="O8" s="8">
        <f>IF(H8="","",IF(J8&gt;H8,"Dépassement",IF(J8&gt;=H8*'Paramètres'!$F$5,"À surveiller","Conforme")))</f>
        <v/>
      </c>
      <c r="P8" s="4" t="inlineStr">
        <is>
          <t>Restitution finale attendue en septembre.</t>
        </is>
      </c>
      <c r="Q8" s="9">
        <f>IF(C8="","",IFERROR(VLOOKUP(C8,'Paramètres'!$A$4:$B$103,2,FALSE),"Non renseigné"))</f>
        <v/>
      </c>
    </row>
    <row r="9" ht="38" customHeight="1">
      <c r="A9" s="2" t="inlineStr">
        <is>
          <t>IT-2026-008</t>
        </is>
      </c>
      <c r="B9" s="3" t="n">
        <v>46258</v>
      </c>
      <c r="C9" s="4" t="inlineStr">
        <is>
          <t>Hugo Richard</t>
        </is>
      </c>
      <c r="D9" s="2" t="inlineStr">
        <is>
          <t>Strasbourg</t>
        </is>
      </c>
      <c r="E9" s="2" t="inlineStr">
        <is>
          <t>Formation</t>
        </is>
      </c>
      <c r="F9" s="4" t="inlineStr">
        <is>
          <t>Cegos</t>
        </is>
      </c>
      <c r="G9" s="4" t="inlineStr">
        <is>
          <t>Sensibilisation cybersécurité des collaborateurs</t>
        </is>
      </c>
      <c r="H9" s="5" t="n">
        <v>6500</v>
      </c>
      <c r="I9" s="5" t="n">
        <v>5100</v>
      </c>
      <c r="J9" s="5" t="n">
        <v>4700</v>
      </c>
      <c r="K9" s="10">
        <f>IF(H9="","",J9-I9)</f>
        <v/>
      </c>
      <c r="L9" s="11">
        <f>IF(H9="","",IFERROR(J9/H9,0))</f>
        <v/>
      </c>
      <c r="M9" s="11">
        <f>IF(H9="","",'Paramètres'!$F$4)</f>
        <v/>
      </c>
      <c r="N9" s="10">
        <f>IF(H9="","",H9*(1+M9))</f>
        <v/>
      </c>
      <c r="O9" s="12">
        <f>IF(H9="","",IF(J9&gt;H9,"Dépassement",IF(J9&gt;=H9*'Paramètres'!$F$5,"À surveiller","Conforme")))</f>
        <v/>
      </c>
      <c r="P9" s="4" t="inlineStr">
        <is>
          <t>Trois sessions réalisées sur cinq prévues.</t>
        </is>
      </c>
      <c r="Q9" s="13">
        <f>IF(C9="","",IFERROR(VLOOKUP(C9,'Paramètres'!$A$4:$B$103,2,FALSE),"Non renseigné"))</f>
        <v/>
      </c>
    </row>
    <row r="10" ht="38" customHeight="1">
      <c r="A10" s="2" t="inlineStr">
        <is>
          <t>IT-2026-009</t>
        </is>
      </c>
      <c r="B10" s="3" t="n">
        <v>46280</v>
      </c>
      <c r="C10" s="4" t="inlineStr">
        <is>
          <t>Émilie Durand</t>
        </is>
      </c>
      <c r="D10" s="2" t="inlineStr">
        <is>
          <t>Rennes</t>
        </is>
      </c>
      <c r="E10" s="2" t="inlineStr">
        <is>
          <t>Matériel</t>
        </is>
      </c>
      <c r="F10" s="4" t="inlineStr">
        <is>
          <t>LDLC Pro</t>
        </is>
      </c>
      <c r="G10" s="4" t="inlineStr">
        <is>
          <t>Écrans et stations d'accueil pour le travail hybride</t>
        </is>
      </c>
      <c r="H10" s="5" t="n">
        <v>11400</v>
      </c>
      <c r="I10" s="5" t="n">
        <v>9300</v>
      </c>
      <c r="J10" s="5" t="n">
        <v>8800</v>
      </c>
      <c r="K10" s="6">
        <f>IF(H10="","",J10-I10)</f>
        <v/>
      </c>
      <c r="L10" s="7">
        <f>IF(H10="","",IFERROR(J10/H10,0))</f>
        <v/>
      </c>
      <c r="M10" s="7">
        <f>IF(H10="","",'Paramètres'!$F$4)</f>
        <v/>
      </c>
      <c r="N10" s="6">
        <f>IF(H10="","",H10*(1+M10))</f>
        <v/>
      </c>
      <c r="O10" s="8">
        <f>IF(H10="","",IF(J10&gt;H10,"Dépassement",IF(J10&gt;=H10*'Paramètres'!$F$5,"À surveiller","Conforme")))</f>
        <v/>
      </c>
      <c r="P10" s="4" t="inlineStr">
        <is>
          <t>Livraisons échelonnées selon les besoins des équipes.</t>
        </is>
      </c>
      <c r="Q10" s="9">
        <f>IF(C10="","",IFERROR(VLOOKUP(C10,'Paramètres'!$A$4:$B$103,2,FALSE),"Non renseigné"))</f>
        <v/>
      </c>
    </row>
    <row r="11">
      <c r="A11" s="2" t="n"/>
      <c r="B11" s="3" t="n"/>
      <c r="C11" s="4" t="n"/>
      <c r="D11" s="2" t="n"/>
      <c r="E11" s="2" t="n"/>
      <c r="F11" s="4" t="n"/>
      <c r="G11" s="4" t="n"/>
      <c r="H11" s="5" t="n"/>
      <c r="I11" s="5" t="n"/>
      <c r="J11" s="5" t="n"/>
      <c r="K11" s="10">
        <f>IF(H11="","",J11-I11)</f>
        <v/>
      </c>
      <c r="L11" s="11">
        <f>IF(H11="","",IFERROR(J11/H11,0))</f>
        <v/>
      </c>
      <c r="M11" s="11">
        <f>IF(H11="","",'Paramètres'!$F$4)</f>
        <v/>
      </c>
      <c r="N11" s="10">
        <f>IF(H11="","",H11*(1+M11))</f>
        <v/>
      </c>
      <c r="O11" s="12">
        <f>IF(H11="","",IF(J11&gt;H11,"Dépassement",IF(J11&gt;=H11*'Paramètres'!$F$5,"À surveiller","Conforme")))</f>
        <v/>
      </c>
      <c r="P11" s="4" t="n"/>
      <c r="Q11" s="13">
        <f>IF(C11="","",IFERROR(VLOOKUP(C11,'Paramètres'!$A$4:$B$103,2,FALSE),"Non renseigné"))</f>
        <v/>
      </c>
    </row>
    <row r="12">
      <c r="A12" s="2" t="n"/>
      <c r="B12" s="3" t="n"/>
      <c r="C12" s="4" t="n"/>
      <c r="D12" s="2" t="n"/>
      <c r="E12" s="2" t="n"/>
      <c r="F12" s="4" t="n"/>
      <c r="G12" s="4" t="n"/>
      <c r="H12" s="5" t="n"/>
      <c r="I12" s="5" t="n"/>
      <c r="J12" s="5" t="n"/>
      <c r="K12" s="10">
        <f>IF(H12="","",J12-I12)</f>
        <v/>
      </c>
      <c r="L12" s="11">
        <f>IF(H12="","",IFERROR(J12/H12,0))</f>
        <v/>
      </c>
      <c r="M12" s="11">
        <f>IF(H12="","",'Paramètres'!$F$4)</f>
        <v/>
      </c>
      <c r="N12" s="10">
        <f>IF(H12="","",H12*(1+M12))</f>
        <v/>
      </c>
      <c r="O12" s="12">
        <f>IF(H12="","",IF(J12&gt;H12,"Dépassement",IF(J12&gt;=H12*'Paramètres'!$F$5,"À surveiller","Conforme")))</f>
        <v/>
      </c>
      <c r="P12" s="4" t="n"/>
      <c r="Q12" s="13">
        <f>IF(C12="","",IFERROR(VLOOKUP(C12,'Paramètres'!$A$4:$B$103,2,FALSE),"Non renseigné"))</f>
        <v/>
      </c>
    </row>
    <row r="13">
      <c r="A13" s="2" t="n"/>
      <c r="B13" s="3" t="n"/>
      <c r="C13" s="4" t="n"/>
      <c r="D13" s="2" t="n"/>
      <c r="E13" s="2" t="n"/>
      <c r="F13" s="4" t="n"/>
      <c r="G13" s="4" t="n"/>
      <c r="H13" s="5" t="n"/>
      <c r="I13" s="5" t="n"/>
      <c r="J13" s="5" t="n"/>
      <c r="K13" s="10">
        <f>IF(H13="","",J13-I13)</f>
        <v/>
      </c>
      <c r="L13" s="11">
        <f>IF(H13="","",IFERROR(J13/H13,0))</f>
        <v/>
      </c>
      <c r="M13" s="11">
        <f>IF(H13="","",'Paramètres'!$F$4)</f>
        <v/>
      </c>
      <c r="N13" s="10">
        <f>IF(H13="","",H13*(1+M13))</f>
        <v/>
      </c>
      <c r="O13" s="12">
        <f>IF(H13="","",IF(J13&gt;H13,"Dépassement",IF(J13&gt;=H13*'Paramètres'!$F$5,"À surveiller","Conforme")))</f>
        <v/>
      </c>
      <c r="P13" s="4" t="n"/>
      <c r="Q13" s="13">
        <f>IF(C13="","",IFERROR(VLOOKUP(C13,'Paramètres'!$A$4:$B$103,2,FALSE),"Non renseigné"))</f>
        <v/>
      </c>
    </row>
    <row r="14">
      <c r="A14" s="2" t="n"/>
      <c r="B14" s="3" t="n"/>
      <c r="C14" s="4" t="n"/>
      <c r="D14" s="2" t="n"/>
      <c r="E14" s="2" t="n"/>
      <c r="F14" s="4" t="n"/>
      <c r="G14" s="4" t="n"/>
      <c r="H14" s="5" t="n"/>
      <c r="I14" s="5" t="n"/>
      <c r="J14" s="5" t="n"/>
      <c r="K14" s="10">
        <f>IF(H14="","",J14-I14)</f>
        <v/>
      </c>
      <c r="L14" s="11">
        <f>IF(H14="","",IFERROR(J14/H14,0))</f>
        <v/>
      </c>
      <c r="M14" s="11">
        <f>IF(H14="","",'Paramètres'!$F$4)</f>
        <v/>
      </c>
      <c r="N14" s="10">
        <f>IF(H14="","",H14*(1+M14))</f>
        <v/>
      </c>
      <c r="O14" s="12">
        <f>IF(H14="","",IF(J14&gt;H14,"Dépassement",IF(J14&gt;=H14*'Paramètres'!$F$5,"À surveiller","Conforme")))</f>
        <v/>
      </c>
      <c r="P14" s="4" t="n"/>
      <c r="Q14" s="13">
        <f>IF(C14="","",IFERROR(VLOOKUP(C14,'Paramètres'!$A$4:$B$103,2,FALSE),"Non renseigné"))</f>
        <v/>
      </c>
    </row>
    <row r="15">
      <c r="A15" s="2" t="n"/>
      <c r="B15" s="3" t="n"/>
      <c r="C15" s="4" t="n"/>
      <c r="D15" s="2" t="n"/>
      <c r="E15" s="2" t="n"/>
      <c r="F15" s="4" t="n"/>
      <c r="G15" s="4" t="n"/>
      <c r="H15" s="5" t="n"/>
      <c r="I15" s="5" t="n"/>
      <c r="J15" s="5" t="n"/>
      <c r="K15" s="10">
        <f>IF(H15="","",J15-I15)</f>
        <v/>
      </c>
      <c r="L15" s="11">
        <f>IF(H15="","",IFERROR(J15/H15,0))</f>
        <v/>
      </c>
      <c r="M15" s="11">
        <f>IF(H15="","",'Paramètres'!$F$4)</f>
        <v/>
      </c>
      <c r="N15" s="10">
        <f>IF(H15="","",H15*(1+M15))</f>
        <v/>
      </c>
      <c r="O15" s="12">
        <f>IF(H15="","",IF(J15&gt;H15,"Dépassement",IF(J15&gt;=H15*'Paramètres'!$F$5,"À surveiller","Conforme")))</f>
        <v/>
      </c>
      <c r="P15" s="4" t="n"/>
      <c r="Q15" s="13">
        <f>IF(C15="","",IFERROR(VLOOKUP(C15,'Paramètres'!$A$4:$B$103,2,FALSE),"Non renseigné"))</f>
        <v/>
      </c>
    </row>
    <row r="16">
      <c r="A16" s="2" t="n"/>
      <c r="B16" s="3" t="n"/>
      <c r="C16" s="4" t="n"/>
      <c r="D16" s="2" t="n"/>
      <c r="E16" s="2" t="n"/>
      <c r="F16" s="4" t="n"/>
      <c r="G16" s="4" t="n"/>
      <c r="H16" s="5" t="n"/>
      <c r="I16" s="5" t="n"/>
      <c r="J16" s="5" t="n"/>
      <c r="K16" s="10">
        <f>IF(H16="","",J16-I16)</f>
        <v/>
      </c>
      <c r="L16" s="11">
        <f>IF(H16="","",IFERROR(J16/H16,0))</f>
        <v/>
      </c>
      <c r="M16" s="11">
        <f>IF(H16="","",'Paramètres'!$F$4)</f>
        <v/>
      </c>
      <c r="N16" s="10">
        <f>IF(H16="","",H16*(1+M16))</f>
        <v/>
      </c>
      <c r="O16" s="12">
        <f>IF(H16="","",IF(J16&gt;H16,"Dépassement",IF(J16&gt;=H16*'Paramètres'!$F$5,"À surveiller","Conforme")))</f>
        <v/>
      </c>
      <c r="P16" s="4" t="n"/>
      <c r="Q16" s="13">
        <f>IF(C16="","",IFERROR(VLOOKUP(C16,'Paramètres'!$A$4:$B$103,2,FALSE),"Non renseigné"))</f>
        <v/>
      </c>
    </row>
    <row r="17">
      <c r="A17" s="2" t="n"/>
      <c r="B17" s="3" t="n"/>
      <c r="C17" s="4" t="n"/>
      <c r="D17" s="2" t="n"/>
      <c r="E17" s="2" t="n"/>
      <c r="F17" s="4" t="n"/>
      <c r="G17" s="4" t="n"/>
      <c r="H17" s="5" t="n"/>
      <c r="I17" s="5" t="n"/>
      <c r="J17" s="5" t="n"/>
      <c r="K17" s="10">
        <f>IF(H17="","",J17-I17)</f>
        <v/>
      </c>
      <c r="L17" s="11">
        <f>IF(H17="","",IFERROR(J17/H17,0))</f>
        <v/>
      </c>
      <c r="M17" s="11">
        <f>IF(H17="","",'Paramètres'!$F$4)</f>
        <v/>
      </c>
      <c r="N17" s="10">
        <f>IF(H17="","",H17*(1+M17))</f>
        <v/>
      </c>
      <c r="O17" s="12">
        <f>IF(H17="","",IF(J17&gt;H17,"Dépassement",IF(J17&gt;=H17*'Paramètres'!$F$5,"À surveiller","Conforme")))</f>
        <v/>
      </c>
      <c r="P17" s="4" t="n"/>
      <c r="Q17" s="13">
        <f>IF(C17="","",IFERROR(VLOOKUP(C17,'Paramètres'!$A$4:$B$103,2,FALSE),"Non renseigné"))</f>
        <v/>
      </c>
    </row>
    <row r="18">
      <c r="A18" s="2" t="n"/>
      <c r="B18" s="3" t="n"/>
      <c r="C18" s="4" t="n"/>
      <c r="D18" s="2" t="n"/>
      <c r="E18" s="2" t="n"/>
      <c r="F18" s="4" t="n"/>
      <c r="G18" s="4" t="n"/>
      <c r="H18" s="5" t="n"/>
      <c r="I18" s="5" t="n"/>
      <c r="J18" s="5" t="n"/>
      <c r="K18" s="10">
        <f>IF(H18="","",J18-I18)</f>
        <v/>
      </c>
      <c r="L18" s="11">
        <f>IF(H18="","",IFERROR(J18/H18,0))</f>
        <v/>
      </c>
      <c r="M18" s="11">
        <f>IF(H18="","",'Paramètres'!$F$4)</f>
        <v/>
      </c>
      <c r="N18" s="10">
        <f>IF(H18="","",H18*(1+M18))</f>
        <v/>
      </c>
      <c r="O18" s="12">
        <f>IF(H18="","",IF(J18&gt;H18,"Dépassement",IF(J18&gt;=H18*'Paramètres'!$F$5,"À surveiller","Conforme")))</f>
        <v/>
      </c>
      <c r="P18" s="4" t="n"/>
      <c r="Q18" s="13">
        <f>IF(C18="","",IFERROR(VLOOKUP(C18,'Paramètres'!$A$4:$B$103,2,FALSE),"Non renseigné"))</f>
        <v/>
      </c>
    </row>
    <row r="19">
      <c r="A19" s="2" t="n"/>
      <c r="B19" s="3" t="n"/>
      <c r="C19" s="4" t="n"/>
      <c r="D19" s="2" t="n"/>
      <c r="E19" s="2" t="n"/>
      <c r="F19" s="4" t="n"/>
      <c r="G19" s="4" t="n"/>
      <c r="H19" s="5" t="n"/>
      <c r="I19" s="5" t="n"/>
      <c r="J19" s="5" t="n"/>
      <c r="K19" s="10">
        <f>IF(H19="","",J19-I19)</f>
        <v/>
      </c>
      <c r="L19" s="11">
        <f>IF(H19="","",IFERROR(J19/H19,0))</f>
        <v/>
      </c>
      <c r="M19" s="11">
        <f>IF(H19="","",'Paramètres'!$F$4)</f>
        <v/>
      </c>
      <c r="N19" s="10">
        <f>IF(H19="","",H19*(1+M19))</f>
        <v/>
      </c>
      <c r="O19" s="12">
        <f>IF(H19="","",IF(J19&gt;H19,"Dépassement",IF(J19&gt;=H19*'Paramètres'!$F$5,"À surveiller","Conforme")))</f>
        <v/>
      </c>
      <c r="P19" s="4" t="n"/>
      <c r="Q19" s="13">
        <f>IF(C19="","",IFERROR(VLOOKUP(C19,'Paramètres'!$A$4:$B$103,2,FALSE),"Non renseigné"))</f>
        <v/>
      </c>
    </row>
    <row r="20">
      <c r="A20" s="2" t="n"/>
      <c r="B20" s="3" t="n"/>
      <c r="C20" s="4" t="n"/>
      <c r="D20" s="2" t="n"/>
      <c r="E20" s="2" t="n"/>
      <c r="F20" s="4" t="n"/>
      <c r="G20" s="4" t="n"/>
      <c r="H20" s="5" t="n"/>
      <c r="I20" s="5" t="n"/>
      <c r="J20" s="5" t="n"/>
      <c r="K20" s="10">
        <f>IF(H20="","",J20-I20)</f>
        <v/>
      </c>
      <c r="L20" s="11">
        <f>IF(H20="","",IFERROR(J20/H20,0))</f>
        <v/>
      </c>
      <c r="M20" s="11">
        <f>IF(H20="","",'Paramètres'!$F$4)</f>
        <v/>
      </c>
      <c r="N20" s="10">
        <f>IF(H20="","",H20*(1+M20))</f>
        <v/>
      </c>
      <c r="O20" s="12">
        <f>IF(H20="","",IF(J20&gt;H20,"Dépassement",IF(J20&gt;=H20*'Paramètres'!$F$5,"À surveiller","Conforme")))</f>
        <v/>
      </c>
      <c r="P20" s="4" t="n"/>
      <c r="Q20" s="13">
        <f>IF(C20="","",IFERROR(VLOOKUP(C20,'Paramètres'!$A$4:$B$103,2,FALSE),"Non renseigné"))</f>
        <v/>
      </c>
    </row>
    <row r="21">
      <c r="A21" s="2" t="n"/>
      <c r="B21" s="3" t="n"/>
      <c r="C21" s="4" t="n"/>
      <c r="D21" s="2" t="n"/>
      <c r="E21" s="2" t="n"/>
      <c r="F21" s="4" t="n"/>
      <c r="G21" s="4" t="n"/>
      <c r="H21" s="5" t="n"/>
      <c r="I21" s="5" t="n"/>
      <c r="J21" s="5" t="n"/>
      <c r="K21" s="10">
        <f>IF(H21="","",J21-I21)</f>
        <v/>
      </c>
      <c r="L21" s="11">
        <f>IF(H21="","",IFERROR(J21/H21,0))</f>
        <v/>
      </c>
      <c r="M21" s="11">
        <f>IF(H21="","",'Paramètres'!$F$4)</f>
        <v/>
      </c>
      <c r="N21" s="10">
        <f>IF(H21="","",H21*(1+M21))</f>
        <v/>
      </c>
      <c r="O21" s="12">
        <f>IF(H21="","",IF(J21&gt;H21,"Dépassement",IF(J21&gt;=H21*'Paramètres'!$F$5,"À surveiller","Conforme")))</f>
        <v/>
      </c>
      <c r="P21" s="4" t="n"/>
      <c r="Q21" s="13">
        <f>IF(C21="","",IFERROR(VLOOKUP(C21,'Paramètres'!$A$4:$B$103,2,FALSE),"Non renseigné"))</f>
        <v/>
      </c>
    </row>
    <row r="22">
      <c r="A22" s="2" t="n"/>
      <c r="B22" s="3" t="n"/>
      <c r="C22" s="4" t="n"/>
      <c r="D22" s="2" t="n"/>
      <c r="E22" s="2" t="n"/>
      <c r="F22" s="4" t="n"/>
      <c r="G22" s="4" t="n"/>
      <c r="H22" s="5" t="n"/>
      <c r="I22" s="5" t="n"/>
      <c r="J22" s="5" t="n"/>
      <c r="K22" s="10">
        <f>IF(H22="","",J22-I22)</f>
        <v/>
      </c>
      <c r="L22" s="11">
        <f>IF(H22="","",IFERROR(J22/H22,0))</f>
        <v/>
      </c>
      <c r="M22" s="11">
        <f>IF(H22="","",'Paramètres'!$F$4)</f>
        <v/>
      </c>
      <c r="N22" s="10">
        <f>IF(H22="","",H22*(1+M22))</f>
        <v/>
      </c>
      <c r="O22" s="12">
        <f>IF(H22="","",IF(J22&gt;H22,"Dépassement",IF(J22&gt;=H22*'Paramètres'!$F$5,"À surveiller","Conforme")))</f>
        <v/>
      </c>
      <c r="P22" s="4" t="n"/>
      <c r="Q22" s="13">
        <f>IF(C22="","",IFERROR(VLOOKUP(C22,'Paramètres'!$A$4:$B$103,2,FALSE),"Non renseigné"))</f>
        <v/>
      </c>
    </row>
    <row r="23">
      <c r="A23" s="2" t="n"/>
      <c r="B23" s="3" t="n"/>
      <c r="C23" s="4" t="n"/>
      <c r="D23" s="2" t="n"/>
      <c r="E23" s="2" t="n"/>
      <c r="F23" s="4" t="n"/>
      <c r="G23" s="4" t="n"/>
      <c r="H23" s="5" t="n"/>
      <c r="I23" s="5" t="n"/>
      <c r="J23" s="5" t="n"/>
      <c r="K23" s="10">
        <f>IF(H23="","",J23-I23)</f>
        <v/>
      </c>
      <c r="L23" s="11">
        <f>IF(H23="","",IFERROR(J23/H23,0))</f>
        <v/>
      </c>
      <c r="M23" s="11">
        <f>IF(H23="","",'Paramètres'!$F$4)</f>
        <v/>
      </c>
      <c r="N23" s="10">
        <f>IF(H23="","",H23*(1+M23))</f>
        <v/>
      </c>
      <c r="O23" s="12">
        <f>IF(H23="","",IF(J23&gt;H23,"Dépassement",IF(J23&gt;=H23*'Paramètres'!$F$5,"À surveiller","Conforme")))</f>
        <v/>
      </c>
      <c r="P23" s="4" t="n"/>
      <c r="Q23" s="13">
        <f>IF(C23="","",IFERROR(VLOOKUP(C23,'Paramètres'!$A$4:$B$103,2,FALSE),"Non renseigné"))</f>
        <v/>
      </c>
    </row>
    <row r="24">
      <c r="A24" s="2" t="n"/>
      <c r="B24" s="3" t="n"/>
      <c r="C24" s="4" t="n"/>
      <c r="D24" s="2" t="n"/>
      <c r="E24" s="2" t="n"/>
      <c r="F24" s="4" t="n"/>
      <c r="G24" s="4" t="n"/>
      <c r="H24" s="5" t="n"/>
      <c r="I24" s="5" t="n"/>
      <c r="J24" s="5" t="n"/>
      <c r="K24" s="10">
        <f>IF(H24="","",J24-I24)</f>
        <v/>
      </c>
      <c r="L24" s="11">
        <f>IF(H24="","",IFERROR(J24/H24,0))</f>
        <v/>
      </c>
      <c r="M24" s="11">
        <f>IF(H24="","",'Paramètres'!$F$4)</f>
        <v/>
      </c>
      <c r="N24" s="10">
        <f>IF(H24="","",H24*(1+M24))</f>
        <v/>
      </c>
      <c r="O24" s="12">
        <f>IF(H24="","",IF(J24&gt;H24,"Dépassement",IF(J24&gt;=H24*'Paramètres'!$F$5,"À surveiller","Conforme")))</f>
        <v/>
      </c>
      <c r="P24" s="4" t="n"/>
      <c r="Q24" s="13">
        <f>IF(C24="","",IFERROR(VLOOKUP(C24,'Paramètres'!$A$4:$B$103,2,FALSE),"Non renseigné"))</f>
        <v/>
      </c>
    </row>
    <row r="25">
      <c r="A25" s="2" t="n"/>
      <c r="B25" s="3" t="n"/>
      <c r="C25" s="4" t="n"/>
      <c r="D25" s="2" t="n"/>
      <c r="E25" s="2" t="n"/>
      <c r="F25" s="4" t="n"/>
      <c r="G25" s="4" t="n"/>
      <c r="H25" s="5" t="n"/>
      <c r="I25" s="5" t="n"/>
      <c r="J25" s="5" t="n"/>
      <c r="K25" s="10">
        <f>IF(H25="","",J25-I25)</f>
        <v/>
      </c>
      <c r="L25" s="11">
        <f>IF(H25="","",IFERROR(J25/H25,0))</f>
        <v/>
      </c>
      <c r="M25" s="11">
        <f>IF(H25="","",'Paramètres'!$F$4)</f>
        <v/>
      </c>
      <c r="N25" s="10">
        <f>IF(H25="","",H25*(1+M25))</f>
        <v/>
      </c>
      <c r="O25" s="12">
        <f>IF(H25="","",IF(J25&gt;H25,"Dépassement",IF(J25&gt;=H25*'Paramètres'!$F$5,"À surveiller","Conforme")))</f>
        <v/>
      </c>
      <c r="P25" s="4" t="n"/>
      <c r="Q25" s="13">
        <f>IF(C25="","",IFERROR(VLOOKUP(C25,'Paramètres'!$A$4:$B$103,2,FALSE),"Non renseigné"))</f>
        <v/>
      </c>
    </row>
    <row r="26">
      <c r="A26" s="2" t="n"/>
      <c r="B26" s="3" t="n"/>
      <c r="C26" s="4" t="n"/>
      <c r="D26" s="2" t="n"/>
      <c r="E26" s="2" t="n"/>
      <c r="F26" s="4" t="n"/>
      <c r="G26" s="4" t="n"/>
      <c r="H26" s="5" t="n"/>
      <c r="I26" s="5" t="n"/>
      <c r="J26" s="5" t="n"/>
      <c r="K26" s="10">
        <f>IF(H26="","",J26-I26)</f>
        <v/>
      </c>
      <c r="L26" s="11">
        <f>IF(H26="","",IFERROR(J26/H26,0))</f>
        <v/>
      </c>
      <c r="M26" s="11">
        <f>IF(H26="","",'Paramètres'!$F$4)</f>
        <v/>
      </c>
      <c r="N26" s="10">
        <f>IF(H26="","",H26*(1+M26))</f>
        <v/>
      </c>
      <c r="O26" s="12">
        <f>IF(H26="","",IF(J26&gt;H26,"Dépassement",IF(J26&gt;=H26*'Paramètres'!$F$5,"À surveiller","Conforme")))</f>
        <v/>
      </c>
      <c r="P26" s="4" t="n"/>
      <c r="Q26" s="13">
        <f>IF(C26="","",IFERROR(VLOOKUP(C26,'Paramètres'!$A$4:$B$103,2,FALSE),"Non renseigné"))</f>
        <v/>
      </c>
    </row>
    <row r="27">
      <c r="A27" s="2" t="n"/>
      <c r="B27" s="3" t="n"/>
      <c r="C27" s="4" t="n"/>
      <c r="D27" s="2" t="n"/>
      <c r="E27" s="2" t="n"/>
      <c r="F27" s="4" t="n"/>
      <c r="G27" s="4" t="n"/>
      <c r="H27" s="5" t="n"/>
      <c r="I27" s="5" t="n"/>
      <c r="J27" s="5" t="n"/>
      <c r="K27" s="10">
        <f>IF(H27="","",J27-I27)</f>
        <v/>
      </c>
      <c r="L27" s="11">
        <f>IF(H27="","",IFERROR(J27/H27,0))</f>
        <v/>
      </c>
      <c r="M27" s="11">
        <f>IF(H27="","",'Paramètres'!$F$4)</f>
        <v/>
      </c>
      <c r="N27" s="10">
        <f>IF(H27="","",H27*(1+M27))</f>
        <v/>
      </c>
      <c r="O27" s="12">
        <f>IF(H27="","",IF(J27&gt;H27,"Dépassement",IF(J27&gt;=H27*'Paramètres'!$F$5,"À surveiller","Conforme")))</f>
        <v/>
      </c>
      <c r="P27" s="4" t="n"/>
      <c r="Q27" s="13">
        <f>IF(C27="","",IFERROR(VLOOKUP(C27,'Paramètres'!$A$4:$B$103,2,FALSE),"Non renseigné"))</f>
        <v/>
      </c>
    </row>
    <row r="28">
      <c r="A28" s="2" t="n"/>
      <c r="B28" s="3" t="n"/>
      <c r="C28" s="4" t="n"/>
      <c r="D28" s="2" t="n"/>
      <c r="E28" s="2" t="n"/>
      <c r="F28" s="4" t="n"/>
      <c r="G28" s="4" t="n"/>
      <c r="H28" s="5" t="n"/>
      <c r="I28" s="5" t="n"/>
      <c r="J28" s="5" t="n"/>
      <c r="K28" s="10">
        <f>IF(H28="","",J28-I28)</f>
        <v/>
      </c>
      <c r="L28" s="11">
        <f>IF(H28="","",IFERROR(J28/H28,0))</f>
        <v/>
      </c>
      <c r="M28" s="11">
        <f>IF(H28="","",'Paramètres'!$F$4)</f>
        <v/>
      </c>
      <c r="N28" s="10">
        <f>IF(H28="","",H28*(1+M28))</f>
        <v/>
      </c>
      <c r="O28" s="12">
        <f>IF(H28="","",IF(J28&gt;H28,"Dépassement",IF(J28&gt;=H28*'Paramètres'!$F$5,"À surveiller","Conforme")))</f>
        <v/>
      </c>
      <c r="P28" s="4" t="n"/>
      <c r="Q28" s="13">
        <f>IF(C28="","",IFERROR(VLOOKUP(C28,'Paramètres'!$A$4:$B$103,2,FALSE),"Non renseigné"))</f>
        <v/>
      </c>
    </row>
    <row r="29">
      <c r="A29" s="2" t="n"/>
      <c r="B29" s="3" t="n"/>
      <c r="C29" s="4" t="n"/>
      <c r="D29" s="2" t="n"/>
      <c r="E29" s="2" t="n"/>
      <c r="F29" s="4" t="n"/>
      <c r="G29" s="4" t="n"/>
      <c r="H29" s="5" t="n"/>
      <c r="I29" s="5" t="n"/>
      <c r="J29" s="5" t="n"/>
      <c r="K29" s="10">
        <f>IF(H29="","",J29-I29)</f>
        <v/>
      </c>
      <c r="L29" s="11">
        <f>IF(H29="","",IFERROR(J29/H29,0))</f>
        <v/>
      </c>
      <c r="M29" s="11">
        <f>IF(H29="","",'Paramètres'!$F$4)</f>
        <v/>
      </c>
      <c r="N29" s="10">
        <f>IF(H29="","",H29*(1+M29))</f>
        <v/>
      </c>
      <c r="O29" s="12">
        <f>IF(H29="","",IF(J29&gt;H29,"Dépassement",IF(J29&gt;=H29*'Paramètres'!$F$5,"À surveiller","Conforme")))</f>
        <v/>
      </c>
      <c r="P29" s="4" t="n"/>
      <c r="Q29" s="13">
        <f>IF(C29="","",IFERROR(VLOOKUP(C29,'Paramètres'!$A$4:$B$103,2,FALSE),"Non renseigné"))</f>
        <v/>
      </c>
    </row>
    <row r="30">
      <c r="A30" s="2" t="n"/>
      <c r="B30" s="3" t="n"/>
      <c r="C30" s="4" t="n"/>
      <c r="D30" s="2" t="n"/>
      <c r="E30" s="2" t="n"/>
      <c r="F30" s="4" t="n"/>
      <c r="G30" s="4" t="n"/>
      <c r="H30" s="5" t="n"/>
      <c r="I30" s="5" t="n"/>
      <c r="J30" s="5" t="n"/>
      <c r="K30" s="10">
        <f>IF(H30="","",J30-I30)</f>
        <v/>
      </c>
      <c r="L30" s="11">
        <f>IF(H30="","",IFERROR(J30/H30,0))</f>
        <v/>
      </c>
      <c r="M30" s="11">
        <f>IF(H30="","",'Paramètres'!$F$4)</f>
        <v/>
      </c>
      <c r="N30" s="10">
        <f>IF(H30="","",H30*(1+M30))</f>
        <v/>
      </c>
      <c r="O30" s="12">
        <f>IF(H30="","",IF(J30&gt;H30,"Dépassement",IF(J30&gt;=H30*'Paramètres'!$F$5,"À surveiller","Conforme")))</f>
        <v/>
      </c>
      <c r="P30" s="4" t="n"/>
      <c r="Q30" s="13">
        <f>IF(C30="","",IFERROR(VLOOKUP(C30,'Paramètres'!$A$4:$B$103,2,FALSE),"Non renseigné"))</f>
        <v/>
      </c>
    </row>
    <row r="31">
      <c r="A31" s="2" t="n"/>
      <c r="B31" s="3" t="n"/>
      <c r="C31" s="4" t="n"/>
      <c r="D31" s="2" t="n"/>
      <c r="E31" s="2" t="n"/>
      <c r="F31" s="4" t="n"/>
      <c r="G31" s="4" t="n"/>
      <c r="H31" s="5" t="n"/>
      <c r="I31" s="5" t="n"/>
      <c r="J31" s="5" t="n"/>
      <c r="K31" s="10">
        <f>IF(H31="","",J31-I31)</f>
        <v/>
      </c>
      <c r="L31" s="11">
        <f>IF(H31="","",IFERROR(J31/H31,0))</f>
        <v/>
      </c>
      <c r="M31" s="11">
        <f>IF(H31="","",'Paramètres'!$F$4)</f>
        <v/>
      </c>
      <c r="N31" s="10">
        <f>IF(H31="","",H31*(1+M31))</f>
        <v/>
      </c>
      <c r="O31" s="12">
        <f>IF(H31="","",IF(J31&gt;H31,"Dépassement",IF(J31&gt;=H31*'Paramètres'!$F$5,"À surveiller","Conforme")))</f>
        <v/>
      </c>
      <c r="P31" s="4" t="n"/>
      <c r="Q31" s="13">
        <f>IF(C31="","",IFERROR(VLOOKUP(C31,'Paramètres'!$A$4:$B$103,2,FALSE),"Non renseigné"))</f>
        <v/>
      </c>
    </row>
    <row r="32">
      <c r="A32" s="2" t="n"/>
      <c r="B32" s="3" t="n"/>
      <c r="C32" s="4" t="n"/>
      <c r="D32" s="2" t="n"/>
      <c r="E32" s="2" t="n"/>
      <c r="F32" s="4" t="n"/>
      <c r="G32" s="4" t="n"/>
      <c r="H32" s="5" t="n"/>
      <c r="I32" s="5" t="n"/>
      <c r="J32" s="5" t="n"/>
      <c r="K32" s="10">
        <f>IF(H32="","",J32-I32)</f>
        <v/>
      </c>
      <c r="L32" s="11">
        <f>IF(H32="","",IFERROR(J32/H32,0))</f>
        <v/>
      </c>
      <c r="M32" s="11">
        <f>IF(H32="","",'Paramètres'!$F$4)</f>
        <v/>
      </c>
      <c r="N32" s="10">
        <f>IF(H32="","",H32*(1+M32))</f>
        <v/>
      </c>
      <c r="O32" s="12">
        <f>IF(H32="","",IF(J32&gt;H32,"Dépassement",IF(J32&gt;=H32*'Paramètres'!$F$5,"À surveiller","Conforme")))</f>
        <v/>
      </c>
      <c r="P32" s="4" t="n"/>
      <c r="Q32" s="13">
        <f>IF(C32="","",IFERROR(VLOOKUP(C32,'Paramètres'!$A$4:$B$103,2,FALSE),"Non renseigné"))</f>
        <v/>
      </c>
    </row>
    <row r="33">
      <c r="A33" s="2" t="n"/>
      <c r="B33" s="3" t="n"/>
      <c r="C33" s="4" t="n"/>
      <c r="D33" s="2" t="n"/>
      <c r="E33" s="2" t="n"/>
      <c r="F33" s="4" t="n"/>
      <c r="G33" s="4" t="n"/>
      <c r="H33" s="5" t="n"/>
      <c r="I33" s="5" t="n"/>
      <c r="J33" s="5" t="n"/>
      <c r="K33" s="10">
        <f>IF(H33="","",J33-I33)</f>
        <v/>
      </c>
      <c r="L33" s="11">
        <f>IF(H33="","",IFERROR(J33/H33,0))</f>
        <v/>
      </c>
      <c r="M33" s="11">
        <f>IF(H33="","",'Paramètres'!$F$4)</f>
        <v/>
      </c>
      <c r="N33" s="10">
        <f>IF(H33="","",H33*(1+M33))</f>
        <v/>
      </c>
      <c r="O33" s="12">
        <f>IF(H33="","",IF(J33&gt;H33,"Dépassement",IF(J33&gt;=H33*'Paramètres'!$F$5,"À surveiller","Conforme")))</f>
        <v/>
      </c>
      <c r="P33" s="4" t="n"/>
      <c r="Q33" s="13">
        <f>IF(C33="","",IFERROR(VLOOKUP(C33,'Paramètres'!$A$4:$B$103,2,FALSE),"Non renseigné"))</f>
        <v/>
      </c>
    </row>
    <row r="34">
      <c r="A34" s="2" t="n"/>
      <c r="B34" s="3" t="n"/>
      <c r="C34" s="4" t="n"/>
      <c r="D34" s="2" t="n"/>
      <c r="E34" s="2" t="n"/>
      <c r="F34" s="4" t="n"/>
      <c r="G34" s="4" t="n"/>
      <c r="H34" s="5" t="n"/>
      <c r="I34" s="5" t="n"/>
      <c r="J34" s="5" t="n"/>
      <c r="K34" s="10">
        <f>IF(H34="","",J34-I34)</f>
        <v/>
      </c>
      <c r="L34" s="11">
        <f>IF(H34="","",IFERROR(J34/H34,0))</f>
        <v/>
      </c>
      <c r="M34" s="11">
        <f>IF(H34="","",'Paramètres'!$F$4)</f>
        <v/>
      </c>
      <c r="N34" s="10">
        <f>IF(H34="","",H34*(1+M34))</f>
        <v/>
      </c>
      <c r="O34" s="12">
        <f>IF(H34="","",IF(J34&gt;H34,"Dépassement",IF(J34&gt;=H34*'Paramètres'!$F$5,"À surveiller","Conforme")))</f>
        <v/>
      </c>
      <c r="P34" s="4" t="n"/>
      <c r="Q34" s="13">
        <f>IF(C34="","",IFERROR(VLOOKUP(C34,'Paramètres'!$A$4:$B$103,2,FALSE),"Non renseigné"))</f>
        <v/>
      </c>
    </row>
    <row r="35">
      <c r="A35" s="2" t="n"/>
      <c r="B35" s="3" t="n"/>
      <c r="C35" s="4" t="n"/>
      <c r="D35" s="2" t="n"/>
      <c r="E35" s="2" t="n"/>
      <c r="F35" s="4" t="n"/>
      <c r="G35" s="4" t="n"/>
      <c r="H35" s="5" t="n"/>
      <c r="I35" s="5" t="n"/>
      <c r="J35" s="5" t="n"/>
      <c r="K35" s="10">
        <f>IF(H35="","",J35-I35)</f>
        <v/>
      </c>
      <c r="L35" s="11">
        <f>IF(H35="","",IFERROR(J35/H35,0))</f>
        <v/>
      </c>
      <c r="M35" s="11">
        <f>IF(H35="","",'Paramètres'!$F$4)</f>
        <v/>
      </c>
      <c r="N35" s="10">
        <f>IF(H35="","",H35*(1+M35))</f>
        <v/>
      </c>
      <c r="O35" s="12">
        <f>IF(H35="","",IF(J35&gt;H35,"Dépassement",IF(J35&gt;=H35*'Paramètres'!$F$5,"À surveiller","Conforme")))</f>
        <v/>
      </c>
      <c r="P35" s="4" t="n"/>
      <c r="Q35" s="13">
        <f>IF(C35="","",IFERROR(VLOOKUP(C35,'Paramètres'!$A$4:$B$103,2,FALSE),"Non renseigné"))</f>
        <v/>
      </c>
    </row>
    <row r="36">
      <c r="A36" s="2" t="n"/>
      <c r="B36" s="3" t="n"/>
      <c r="C36" s="4" t="n"/>
      <c r="D36" s="2" t="n"/>
      <c r="E36" s="2" t="n"/>
      <c r="F36" s="4" t="n"/>
      <c r="G36" s="4" t="n"/>
      <c r="H36" s="5" t="n"/>
      <c r="I36" s="5" t="n"/>
      <c r="J36" s="5" t="n"/>
      <c r="K36" s="10">
        <f>IF(H36="","",J36-I36)</f>
        <v/>
      </c>
      <c r="L36" s="11">
        <f>IF(H36="","",IFERROR(J36/H36,0))</f>
        <v/>
      </c>
      <c r="M36" s="11">
        <f>IF(H36="","",'Paramètres'!$F$4)</f>
        <v/>
      </c>
      <c r="N36" s="10">
        <f>IF(H36="","",H36*(1+M36))</f>
        <v/>
      </c>
      <c r="O36" s="12">
        <f>IF(H36="","",IF(J36&gt;H36,"Dépassement",IF(J36&gt;=H36*'Paramètres'!$F$5,"À surveiller","Conforme")))</f>
        <v/>
      </c>
      <c r="P36" s="4" t="n"/>
      <c r="Q36" s="13">
        <f>IF(C36="","",IFERROR(VLOOKUP(C36,'Paramètres'!$A$4:$B$103,2,FALSE),"Non renseigné"))</f>
        <v/>
      </c>
    </row>
    <row r="37">
      <c r="A37" s="2" t="n"/>
      <c r="B37" s="3" t="n"/>
      <c r="C37" s="4" t="n"/>
      <c r="D37" s="2" t="n"/>
      <c r="E37" s="2" t="n"/>
      <c r="F37" s="4" t="n"/>
      <c r="G37" s="4" t="n"/>
      <c r="H37" s="5" t="n"/>
      <c r="I37" s="5" t="n"/>
      <c r="J37" s="5" t="n"/>
      <c r="K37" s="10">
        <f>IF(H37="","",J37-I37)</f>
        <v/>
      </c>
      <c r="L37" s="11">
        <f>IF(H37="","",IFERROR(J37/H37,0))</f>
        <v/>
      </c>
      <c r="M37" s="11">
        <f>IF(H37="","",'Paramètres'!$F$4)</f>
        <v/>
      </c>
      <c r="N37" s="10">
        <f>IF(H37="","",H37*(1+M37))</f>
        <v/>
      </c>
      <c r="O37" s="12">
        <f>IF(H37="","",IF(J37&gt;H37,"Dépassement",IF(J37&gt;=H37*'Paramètres'!$F$5,"À surveiller","Conforme")))</f>
        <v/>
      </c>
      <c r="P37" s="4" t="n"/>
      <c r="Q37" s="13">
        <f>IF(C37="","",IFERROR(VLOOKUP(C37,'Paramètres'!$A$4:$B$103,2,FALSE),"Non renseigné"))</f>
        <v/>
      </c>
    </row>
    <row r="38">
      <c r="A38" s="2" t="n"/>
      <c r="B38" s="3" t="n"/>
      <c r="C38" s="4" t="n"/>
      <c r="D38" s="2" t="n"/>
      <c r="E38" s="2" t="n"/>
      <c r="F38" s="4" t="n"/>
      <c r="G38" s="4" t="n"/>
      <c r="H38" s="5" t="n"/>
      <c r="I38" s="5" t="n"/>
      <c r="J38" s="5" t="n"/>
      <c r="K38" s="10">
        <f>IF(H38="","",J38-I38)</f>
        <v/>
      </c>
      <c r="L38" s="11">
        <f>IF(H38="","",IFERROR(J38/H38,0))</f>
        <v/>
      </c>
      <c r="M38" s="11">
        <f>IF(H38="","",'Paramètres'!$F$4)</f>
        <v/>
      </c>
      <c r="N38" s="10">
        <f>IF(H38="","",H38*(1+M38))</f>
        <v/>
      </c>
      <c r="O38" s="12">
        <f>IF(H38="","",IF(J38&gt;H38,"Dépassement",IF(J38&gt;=H38*'Paramètres'!$F$5,"À surveiller","Conforme")))</f>
        <v/>
      </c>
      <c r="P38" s="4" t="n"/>
      <c r="Q38" s="13">
        <f>IF(C38="","",IFERROR(VLOOKUP(C38,'Paramètres'!$A$4:$B$103,2,FALSE),"Non renseigné"))</f>
        <v/>
      </c>
    </row>
    <row r="39">
      <c r="A39" s="2" t="n"/>
      <c r="B39" s="3" t="n"/>
      <c r="C39" s="4" t="n"/>
      <c r="D39" s="2" t="n"/>
      <c r="E39" s="2" t="n"/>
      <c r="F39" s="4" t="n"/>
      <c r="G39" s="4" t="n"/>
      <c r="H39" s="5" t="n"/>
      <c r="I39" s="5" t="n"/>
      <c r="J39" s="5" t="n"/>
      <c r="K39" s="10">
        <f>IF(H39="","",J39-I39)</f>
        <v/>
      </c>
      <c r="L39" s="11">
        <f>IF(H39="","",IFERROR(J39/H39,0))</f>
        <v/>
      </c>
      <c r="M39" s="11">
        <f>IF(H39="","",'Paramètres'!$F$4)</f>
        <v/>
      </c>
      <c r="N39" s="10">
        <f>IF(H39="","",H39*(1+M39))</f>
        <v/>
      </c>
      <c r="O39" s="12">
        <f>IF(H39="","",IF(J39&gt;H39,"Dépassement",IF(J39&gt;=H39*'Paramètres'!$F$5,"À surveiller","Conforme")))</f>
        <v/>
      </c>
      <c r="P39" s="4" t="n"/>
      <c r="Q39" s="13">
        <f>IF(C39="","",IFERROR(VLOOKUP(C39,'Paramètres'!$A$4:$B$103,2,FALSE),"Non renseigné"))</f>
        <v/>
      </c>
    </row>
    <row r="40">
      <c r="A40" s="2" t="n"/>
      <c r="B40" s="3" t="n"/>
      <c r="C40" s="4" t="n"/>
      <c r="D40" s="2" t="n"/>
      <c r="E40" s="2" t="n"/>
      <c r="F40" s="4" t="n"/>
      <c r="G40" s="4" t="n"/>
      <c r="H40" s="5" t="n"/>
      <c r="I40" s="5" t="n"/>
      <c r="J40" s="5" t="n"/>
      <c r="K40" s="10">
        <f>IF(H40="","",J40-I40)</f>
        <v/>
      </c>
      <c r="L40" s="11">
        <f>IF(H40="","",IFERROR(J40/H40,0))</f>
        <v/>
      </c>
      <c r="M40" s="11">
        <f>IF(H40="","",'Paramètres'!$F$4)</f>
        <v/>
      </c>
      <c r="N40" s="10">
        <f>IF(H40="","",H40*(1+M40))</f>
        <v/>
      </c>
      <c r="O40" s="12">
        <f>IF(H40="","",IF(J40&gt;H40,"Dépassement",IF(J40&gt;=H40*'Paramètres'!$F$5,"À surveiller","Conforme")))</f>
        <v/>
      </c>
      <c r="P40" s="4" t="n"/>
      <c r="Q40" s="13">
        <f>IF(C40="","",IFERROR(VLOOKUP(C40,'Paramètres'!$A$4:$B$103,2,FALSE),"Non renseigné"))</f>
        <v/>
      </c>
    </row>
    <row r="41">
      <c r="A41" s="2" t="n"/>
      <c r="B41" s="3" t="n"/>
      <c r="C41" s="4" t="n"/>
      <c r="D41" s="2" t="n"/>
      <c r="E41" s="2" t="n"/>
      <c r="F41" s="4" t="n"/>
      <c r="G41" s="4" t="n"/>
      <c r="H41" s="5" t="n"/>
      <c r="I41" s="5" t="n"/>
      <c r="J41" s="5" t="n"/>
      <c r="K41" s="10">
        <f>IF(H41="","",J41-I41)</f>
        <v/>
      </c>
      <c r="L41" s="11">
        <f>IF(H41="","",IFERROR(J41/H41,0))</f>
        <v/>
      </c>
      <c r="M41" s="11">
        <f>IF(H41="","",'Paramètres'!$F$4)</f>
        <v/>
      </c>
      <c r="N41" s="10">
        <f>IF(H41="","",H41*(1+M41))</f>
        <v/>
      </c>
      <c r="O41" s="12">
        <f>IF(H41="","",IF(J41&gt;H41,"Dépassement",IF(J41&gt;=H41*'Paramètres'!$F$5,"À surveiller","Conforme")))</f>
        <v/>
      </c>
      <c r="P41" s="4" t="n"/>
      <c r="Q41" s="13">
        <f>IF(C41="","",IFERROR(VLOOKUP(C41,'Paramètres'!$A$4:$B$103,2,FALSE),"Non renseigné"))</f>
        <v/>
      </c>
    </row>
    <row r="42">
      <c r="A42" s="2" t="n"/>
      <c r="B42" s="3" t="n"/>
      <c r="C42" s="4" t="n"/>
      <c r="D42" s="2" t="n"/>
      <c r="E42" s="2" t="n"/>
      <c r="F42" s="4" t="n"/>
      <c r="G42" s="4" t="n"/>
      <c r="H42" s="5" t="n"/>
      <c r="I42" s="5" t="n"/>
      <c r="J42" s="5" t="n"/>
      <c r="K42" s="10">
        <f>IF(H42="","",J42-I42)</f>
        <v/>
      </c>
      <c r="L42" s="11">
        <f>IF(H42="","",IFERROR(J42/H42,0))</f>
        <v/>
      </c>
      <c r="M42" s="11">
        <f>IF(H42="","",'Paramètres'!$F$4)</f>
        <v/>
      </c>
      <c r="N42" s="10">
        <f>IF(H42="","",H42*(1+M42))</f>
        <v/>
      </c>
      <c r="O42" s="12">
        <f>IF(H42="","",IF(J42&gt;H42,"Dépassement",IF(J42&gt;=H42*'Paramètres'!$F$5,"À surveiller","Conforme")))</f>
        <v/>
      </c>
      <c r="P42" s="4" t="n"/>
      <c r="Q42" s="13">
        <f>IF(C42="","",IFERROR(VLOOKUP(C42,'Paramètres'!$A$4:$B$103,2,FALSE),"Non renseigné"))</f>
        <v/>
      </c>
    </row>
    <row r="43">
      <c r="A43" s="2" t="n"/>
      <c r="B43" s="3" t="n"/>
      <c r="C43" s="4" t="n"/>
      <c r="D43" s="2" t="n"/>
      <c r="E43" s="2" t="n"/>
      <c r="F43" s="4" t="n"/>
      <c r="G43" s="4" t="n"/>
      <c r="H43" s="5" t="n"/>
      <c r="I43" s="5" t="n"/>
      <c r="J43" s="5" t="n"/>
      <c r="K43" s="10">
        <f>IF(H43="","",J43-I43)</f>
        <v/>
      </c>
      <c r="L43" s="11">
        <f>IF(H43="","",IFERROR(J43/H43,0))</f>
        <v/>
      </c>
      <c r="M43" s="11">
        <f>IF(H43="","",'Paramètres'!$F$4)</f>
        <v/>
      </c>
      <c r="N43" s="10">
        <f>IF(H43="","",H43*(1+M43))</f>
        <v/>
      </c>
      <c r="O43" s="12">
        <f>IF(H43="","",IF(J43&gt;H43,"Dépassement",IF(J43&gt;=H43*'Paramètres'!$F$5,"À surveiller","Conforme")))</f>
        <v/>
      </c>
      <c r="P43" s="4" t="n"/>
      <c r="Q43" s="13">
        <f>IF(C43="","",IFERROR(VLOOKUP(C43,'Paramètres'!$A$4:$B$103,2,FALSE),"Non renseigné"))</f>
        <v/>
      </c>
    </row>
    <row r="44">
      <c r="A44" s="2" t="n"/>
      <c r="B44" s="3" t="n"/>
      <c r="C44" s="4" t="n"/>
      <c r="D44" s="2" t="n"/>
      <c r="E44" s="2" t="n"/>
      <c r="F44" s="4" t="n"/>
      <c r="G44" s="4" t="n"/>
      <c r="H44" s="5" t="n"/>
      <c r="I44" s="5" t="n"/>
      <c r="J44" s="5" t="n"/>
      <c r="K44" s="10">
        <f>IF(H44="","",J44-I44)</f>
        <v/>
      </c>
      <c r="L44" s="11">
        <f>IF(H44="","",IFERROR(J44/H44,0))</f>
        <v/>
      </c>
      <c r="M44" s="11">
        <f>IF(H44="","",'Paramètres'!$F$4)</f>
        <v/>
      </c>
      <c r="N44" s="10">
        <f>IF(H44="","",H44*(1+M44))</f>
        <v/>
      </c>
      <c r="O44" s="12">
        <f>IF(H44="","",IF(J44&gt;H44,"Dépassement",IF(J44&gt;=H44*'Paramètres'!$F$5,"À surveiller","Conforme")))</f>
        <v/>
      </c>
      <c r="P44" s="4" t="n"/>
      <c r="Q44" s="13">
        <f>IF(C44="","",IFERROR(VLOOKUP(C44,'Paramètres'!$A$4:$B$103,2,FALSE),"Non renseigné"))</f>
        <v/>
      </c>
    </row>
    <row r="45">
      <c r="A45" s="2" t="n"/>
      <c r="B45" s="3" t="n"/>
      <c r="C45" s="4" t="n"/>
      <c r="D45" s="2" t="n"/>
      <c r="E45" s="2" t="n"/>
      <c r="F45" s="4" t="n"/>
      <c r="G45" s="4" t="n"/>
      <c r="H45" s="5" t="n"/>
      <c r="I45" s="5" t="n"/>
      <c r="J45" s="5" t="n"/>
      <c r="K45" s="10">
        <f>IF(H45="","",J45-I45)</f>
        <v/>
      </c>
      <c r="L45" s="11">
        <f>IF(H45="","",IFERROR(J45/H45,0))</f>
        <v/>
      </c>
      <c r="M45" s="11">
        <f>IF(H45="","",'Paramètres'!$F$4)</f>
        <v/>
      </c>
      <c r="N45" s="10">
        <f>IF(H45="","",H45*(1+M45))</f>
        <v/>
      </c>
      <c r="O45" s="12">
        <f>IF(H45="","",IF(J45&gt;H45,"Dépassement",IF(J45&gt;=H45*'Paramètres'!$F$5,"À surveiller","Conforme")))</f>
        <v/>
      </c>
      <c r="P45" s="4" t="n"/>
      <c r="Q45" s="13">
        <f>IF(C45="","",IFERROR(VLOOKUP(C45,'Paramètres'!$A$4:$B$103,2,FALSE),"Non renseigné"))</f>
        <v/>
      </c>
    </row>
    <row r="46">
      <c r="A46" s="2" t="n"/>
      <c r="B46" s="3" t="n"/>
      <c r="C46" s="4" t="n"/>
      <c r="D46" s="2" t="n"/>
      <c r="E46" s="2" t="n"/>
      <c r="F46" s="4" t="n"/>
      <c r="G46" s="4" t="n"/>
      <c r="H46" s="5" t="n"/>
      <c r="I46" s="5" t="n"/>
      <c r="J46" s="5" t="n"/>
      <c r="K46" s="10">
        <f>IF(H46="","",J46-I46)</f>
        <v/>
      </c>
      <c r="L46" s="11">
        <f>IF(H46="","",IFERROR(J46/H46,0))</f>
        <v/>
      </c>
      <c r="M46" s="11">
        <f>IF(H46="","",'Paramètres'!$F$4)</f>
        <v/>
      </c>
      <c r="N46" s="10">
        <f>IF(H46="","",H46*(1+M46))</f>
        <v/>
      </c>
      <c r="O46" s="12">
        <f>IF(H46="","",IF(J46&gt;H46,"Dépassement",IF(J46&gt;=H46*'Paramètres'!$F$5,"À surveiller","Conforme")))</f>
        <v/>
      </c>
      <c r="P46" s="4" t="n"/>
      <c r="Q46" s="13">
        <f>IF(C46="","",IFERROR(VLOOKUP(C46,'Paramètres'!$A$4:$B$103,2,FALSE),"Non renseigné"))</f>
        <v/>
      </c>
    </row>
    <row r="47">
      <c r="A47" s="2" t="n"/>
      <c r="B47" s="3" t="n"/>
      <c r="C47" s="4" t="n"/>
      <c r="D47" s="2" t="n"/>
      <c r="E47" s="2" t="n"/>
      <c r="F47" s="4" t="n"/>
      <c r="G47" s="4" t="n"/>
      <c r="H47" s="5" t="n"/>
      <c r="I47" s="5" t="n"/>
      <c r="J47" s="5" t="n"/>
      <c r="K47" s="10">
        <f>IF(H47="","",J47-I47)</f>
        <v/>
      </c>
      <c r="L47" s="11">
        <f>IF(H47="","",IFERROR(J47/H47,0))</f>
        <v/>
      </c>
      <c r="M47" s="11">
        <f>IF(H47="","",'Paramètres'!$F$4)</f>
        <v/>
      </c>
      <c r="N47" s="10">
        <f>IF(H47="","",H47*(1+M47))</f>
        <v/>
      </c>
      <c r="O47" s="12">
        <f>IF(H47="","",IF(J47&gt;H47,"Dépassement",IF(J47&gt;=H47*'Paramètres'!$F$5,"À surveiller","Conforme")))</f>
        <v/>
      </c>
      <c r="P47" s="4" t="n"/>
      <c r="Q47" s="13">
        <f>IF(C47="","",IFERROR(VLOOKUP(C47,'Paramètres'!$A$4:$B$103,2,FALSE),"Non renseigné"))</f>
        <v/>
      </c>
    </row>
    <row r="48">
      <c r="A48" s="2" t="n"/>
      <c r="B48" s="3" t="n"/>
      <c r="C48" s="4" t="n"/>
      <c r="D48" s="2" t="n"/>
      <c r="E48" s="2" t="n"/>
      <c r="F48" s="4" t="n"/>
      <c r="G48" s="4" t="n"/>
      <c r="H48" s="5" t="n"/>
      <c r="I48" s="5" t="n"/>
      <c r="J48" s="5" t="n"/>
      <c r="K48" s="10">
        <f>IF(H48="","",J48-I48)</f>
        <v/>
      </c>
      <c r="L48" s="11">
        <f>IF(H48="","",IFERROR(J48/H48,0))</f>
        <v/>
      </c>
      <c r="M48" s="11">
        <f>IF(H48="","",'Paramètres'!$F$4)</f>
        <v/>
      </c>
      <c r="N48" s="10">
        <f>IF(H48="","",H48*(1+M48))</f>
        <v/>
      </c>
      <c r="O48" s="12">
        <f>IF(H48="","",IF(J48&gt;H48,"Dépassement",IF(J48&gt;=H48*'Paramètres'!$F$5,"À surveiller","Conforme")))</f>
        <v/>
      </c>
      <c r="P48" s="4" t="n"/>
      <c r="Q48" s="13">
        <f>IF(C48="","",IFERROR(VLOOKUP(C48,'Paramètres'!$A$4:$B$103,2,FALSE),"Non renseigné"))</f>
        <v/>
      </c>
    </row>
    <row r="49">
      <c r="A49" s="2" t="n"/>
      <c r="B49" s="3" t="n"/>
      <c r="C49" s="4" t="n"/>
      <c r="D49" s="2" t="n"/>
      <c r="E49" s="2" t="n"/>
      <c r="F49" s="4" t="n"/>
      <c r="G49" s="4" t="n"/>
      <c r="H49" s="5" t="n"/>
      <c r="I49" s="5" t="n"/>
      <c r="J49" s="5" t="n"/>
      <c r="K49" s="10">
        <f>IF(H49="","",J49-I49)</f>
        <v/>
      </c>
      <c r="L49" s="11">
        <f>IF(H49="","",IFERROR(J49/H49,0))</f>
        <v/>
      </c>
      <c r="M49" s="11">
        <f>IF(H49="","",'Paramètres'!$F$4)</f>
        <v/>
      </c>
      <c r="N49" s="10">
        <f>IF(H49="","",H49*(1+M49))</f>
        <v/>
      </c>
      <c r="O49" s="12">
        <f>IF(H49="","",IF(J49&gt;H49,"Dépassement",IF(J49&gt;=H49*'Paramètres'!$F$5,"À surveiller","Conforme")))</f>
        <v/>
      </c>
      <c r="P49" s="4" t="n"/>
      <c r="Q49" s="13">
        <f>IF(C49="","",IFERROR(VLOOKUP(C49,'Paramètres'!$A$4:$B$103,2,FALSE),"Non renseigné"))</f>
        <v/>
      </c>
    </row>
    <row r="50">
      <c r="A50" s="2" t="n"/>
      <c r="B50" s="3" t="n"/>
      <c r="C50" s="4" t="n"/>
      <c r="D50" s="2" t="n"/>
      <c r="E50" s="2" t="n"/>
      <c r="F50" s="4" t="n"/>
      <c r="G50" s="4" t="n"/>
      <c r="H50" s="5" t="n"/>
      <c r="I50" s="5" t="n"/>
      <c r="J50" s="5" t="n"/>
      <c r="K50" s="10">
        <f>IF(H50="","",J50-I50)</f>
        <v/>
      </c>
      <c r="L50" s="11">
        <f>IF(H50="","",IFERROR(J50/H50,0))</f>
        <v/>
      </c>
      <c r="M50" s="11">
        <f>IF(H50="","",'Paramètres'!$F$4)</f>
        <v/>
      </c>
      <c r="N50" s="10">
        <f>IF(H50="","",H50*(1+M50))</f>
        <v/>
      </c>
      <c r="O50" s="12">
        <f>IF(H50="","",IF(J50&gt;H50,"Dépassement",IF(J50&gt;=H50*'Paramètres'!$F$5,"À surveiller","Conforme")))</f>
        <v/>
      </c>
      <c r="P50" s="4" t="n"/>
      <c r="Q50" s="13">
        <f>IF(C50="","",IFERROR(VLOOKUP(C50,'Paramètres'!$A$4:$B$103,2,FALSE),"Non renseigné"))</f>
        <v/>
      </c>
    </row>
    <row r="51">
      <c r="A51" s="2" t="n"/>
      <c r="B51" s="3" t="n"/>
      <c r="C51" s="4" t="n"/>
      <c r="D51" s="2" t="n"/>
      <c r="E51" s="2" t="n"/>
      <c r="F51" s="4" t="n"/>
      <c r="G51" s="4" t="n"/>
      <c r="H51" s="5" t="n"/>
      <c r="I51" s="5" t="n"/>
      <c r="J51" s="5" t="n"/>
      <c r="K51" s="10">
        <f>IF(H51="","",J51-I51)</f>
        <v/>
      </c>
      <c r="L51" s="11">
        <f>IF(H51="","",IFERROR(J51/H51,0))</f>
        <v/>
      </c>
      <c r="M51" s="11">
        <f>IF(H51="","",'Paramètres'!$F$4)</f>
        <v/>
      </c>
      <c r="N51" s="10">
        <f>IF(H51="","",H51*(1+M51))</f>
        <v/>
      </c>
      <c r="O51" s="12">
        <f>IF(H51="","",IF(J51&gt;H51,"Dépassement",IF(J51&gt;=H51*'Paramètres'!$F$5,"À surveiller","Conforme")))</f>
        <v/>
      </c>
      <c r="P51" s="4" t="n"/>
      <c r="Q51" s="13">
        <f>IF(C51="","",IFERROR(VLOOKUP(C51,'Paramètres'!$A$4:$B$103,2,FALSE),"Non renseigné"))</f>
        <v/>
      </c>
    </row>
    <row r="52">
      <c r="A52" s="2" t="n"/>
      <c r="B52" s="3" t="n"/>
      <c r="C52" s="4" t="n"/>
      <c r="D52" s="2" t="n"/>
      <c r="E52" s="2" t="n"/>
      <c r="F52" s="4" t="n"/>
      <c r="G52" s="4" t="n"/>
      <c r="H52" s="5" t="n"/>
      <c r="I52" s="5" t="n"/>
      <c r="J52" s="5" t="n"/>
      <c r="K52" s="10">
        <f>IF(H52="","",J52-I52)</f>
        <v/>
      </c>
      <c r="L52" s="11">
        <f>IF(H52="","",IFERROR(J52/H52,0))</f>
        <v/>
      </c>
      <c r="M52" s="11">
        <f>IF(H52="","",'Paramètres'!$F$4)</f>
        <v/>
      </c>
      <c r="N52" s="10">
        <f>IF(H52="","",H52*(1+M52))</f>
        <v/>
      </c>
      <c r="O52" s="12">
        <f>IF(H52="","",IF(J52&gt;H52,"Dépassement",IF(J52&gt;=H52*'Paramètres'!$F$5,"À surveiller","Conforme")))</f>
        <v/>
      </c>
      <c r="P52" s="4" t="n"/>
      <c r="Q52" s="13">
        <f>IF(C52="","",IFERROR(VLOOKUP(C52,'Paramètres'!$A$4:$B$103,2,FALSE),"Non renseigné"))</f>
        <v/>
      </c>
    </row>
    <row r="53">
      <c r="A53" s="2" t="n"/>
      <c r="B53" s="3" t="n"/>
      <c r="C53" s="4" t="n"/>
      <c r="D53" s="2" t="n"/>
      <c r="E53" s="2" t="n"/>
      <c r="F53" s="4" t="n"/>
      <c r="G53" s="4" t="n"/>
      <c r="H53" s="5" t="n"/>
      <c r="I53" s="5" t="n"/>
      <c r="J53" s="5" t="n"/>
      <c r="K53" s="10">
        <f>IF(H53="","",J53-I53)</f>
        <v/>
      </c>
      <c r="L53" s="11">
        <f>IF(H53="","",IFERROR(J53/H53,0))</f>
        <v/>
      </c>
      <c r="M53" s="11">
        <f>IF(H53="","",'Paramètres'!$F$4)</f>
        <v/>
      </c>
      <c r="N53" s="10">
        <f>IF(H53="","",H53*(1+M53))</f>
        <v/>
      </c>
      <c r="O53" s="12">
        <f>IF(H53="","",IF(J53&gt;H53,"Dépassement",IF(J53&gt;=H53*'Paramètres'!$F$5,"À surveiller","Conforme")))</f>
        <v/>
      </c>
      <c r="P53" s="4" t="n"/>
      <c r="Q53" s="13">
        <f>IF(C53="","",IFERROR(VLOOKUP(C53,'Paramètres'!$A$4:$B$103,2,FALSE),"Non renseigné"))</f>
        <v/>
      </c>
    </row>
    <row r="54">
      <c r="A54" s="2" t="n"/>
      <c r="B54" s="3" t="n"/>
      <c r="C54" s="4" t="n"/>
      <c r="D54" s="2" t="n"/>
      <c r="E54" s="2" t="n"/>
      <c r="F54" s="4" t="n"/>
      <c r="G54" s="4" t="n"/>
      <c r="H54" s="5" t="n"/>
      <c r="I54" s="5" t="n"/>
      <c r="J54" s="5" t="n"/>
      <c r="K54" s="10">
        <f>IF(H54="","",J54-I54)</f>
        <v/>
      </c>
      <c r="L54" s="11">
        <f>IF(H54="","",IFERROR(J54/H54,0))</f>
        <v/>
      </c>
      <c r="M54" s="11">
        <f>IF(H54="","",'Paramètres'!$F$4)</f>
        <v/>
      </c>
      <c r="N54" s="10">
        <f>IF(H54="","",H54*(1+M54))</f>
        <v/>
      </c>
      <c r="O54" s="12">
        <f>IF(H54="","",IF(J54&gt;H54,"Dépassement",IF(J54&gt;=H54*'Paramètres'!$F$5,"À surveiller","Conforme")))</f>
        <v/>
      </c>
      <c r="P54" s="4" t="n"/>
      <c r="Q54" s="13">
        <f>IF(C54="","",IFERROR(VLOOKUP(C54,'Paramètres'!$A$4:$B$103,2,FALSE),"Non renseigné"))</f>
        <v/>
      </c>
    </row>
    <row r="55">
      <c r="A55" s="2" t="n"/>
      <c r="B55" s="3" t="n"/>
      <c r="C55" s="4" t="n"/>
      <c r="D55" s="2" t="n"/>
      <c r="E55" s="2" t="n"/>
      <c r="F55" s="4" t="n"/>
      <c r="G55" s="4" t="n"/>
      <c r="H55" s="5" t="n"/>
      <c r="I55" s="5" t="n"/>
      <c r="J55" s="5" t="n"/>
      <c r="K55" s="10">
        <f>IF(H55="","",J55-I55)</f>
        <v/>
      </c>
      <c r="L55" s="11">
        <f>IF(H55="","",IFERROR(J55/H55,0))</f>
        <v/>
      </c>
      <c r="M55" s="11">
        <f>IF(H55="","",'Paramètres'!$F$4)</f>
        <v/>
      </c>
      <c r="N55" s="10">
        <f>IF(H55="","",H55*(1+M55))</f>
        <v/>
      </c>
      <c r="O55" s="12">
        <f>IF(H55="","",IF(J55&gt;H55,"Dépassement",IF(J55&gt;=H55*'Paramètres'!$F$5,"À surveiller","Conforme")))</f>
        <v/>
      </c>
      <c r="P55" s="4" t="n"/>
      <c r="Q55" s="13">
        <f>IF(C55="","",IFERROR(VLOOKUP(C55,'Paramètres'!$A$4:$B$103,2,FALSE),"Non renseigné"))</f>
        <v/>
      </c>
    </row>
    <row r="56">
      <c r="A56" s="2" t="n"/>
      <c r="B56" s="3" t="n"/>
      <c r="C56" s="4" t="n"/>
      <c r="D56" s="2" t="n"/>
      <c r="E56" s="2" t="n"/>
      <c r="F56" s="4" t="n"/>
      <c r="G56" s="4" t="n"/>
      <c r="H56" s="5" t="n"/>
      <c r="I56" s="5" t="n"/>
      <c r="J56" s="5" t="n"/>
      <c r="K56" s="10">
        <f>IF(H56="","",J56-I56)</f>
        <v/>
      </c>
      <c r="L56" s="11">
        <f>IF(H56="","",IFERROR(J56/H56,0))</f>
        <v/>
      </c>
      <c r="M56" s="11">
        <f>IF(H56="","",'Paramètres'!$F$4)</f>
        <v/>
      </c>
      <c r="N56" s="10">
        <f>IF(H56="","",H56*(1+M56))</f>
        <v/>
      </c>
      <c r="O56" s="12">
        <f>IF(H56="","",IF(J56&gt;H56,"Dépassement",IF(J56&gt;=H56*'Paramètres'!$F$5,"À surveiller","Conforme")))</f>
        <v/>
      </c>
      <c r="P56" s="4" t="n"/>
      <c r="Q56" s="13">
        <f>IF(C56="","",IFERROR(VLOOKUP(C56,'Paramètres'!$A$4:$B$103,2,FALSE),"Non renseigné"))</f>
        <v/>
      </c>
    </row>
    <row r="57">
      <c r="A57" s="2" t="n"/>
      <c r="B57" s="3" t="n"/>
      <c r="C57" s="4" t="n"/>
      <c r="D57" s="2" t="n"/>
      <c r="E57" s="2" t="n"/>
      <c r="F57" s="4" t="n"/>
      <c r="G57" s="4" t="n"/>
      <c r="H57" s="5" t="n"/>
      <c r="I57" s="5" t="n"/>
      <c r="J57" s="5" t="n"/>
      <c r="K57" s="10">
        <f>IF(H57="","",J57-I57)</f>
        <v/>
      </c>
      <c r="L57" s="11">
        <f>IF(H57="","",IFERROR(J57/H57,0))</f>
        <v/>
      </c>
      <c r="M57" s="11">
        <f>IF(H57="","",'Paramètres'!$F$4)</f>
        <v/>
      </c>
      <c r="N57" s="10">
        <f>IF(H57="","",H57*(1+M57))</f>
        <v/>
      </c>
      <c r="O57" s="12">
        <f>IF(H57="","",IF(J57&gt;H57,"Dépassement",IF(J57&gt;=H57*'Paramètres'!$F$5,"À surveiller","Conforme")))</f>
        <v/>
      </c>
      <c r="P57" s="4" t="n"/>
      <c r="Q57" s="13">
        <f>IF(C57="","",IFERROR(VLOOKUP(C57,'Paramètres'!$A$4:$B$103,2,FALSE),"Non renseigné"))</f>
        <v/>
      </c>
    </row>
    <row r="58">
      <c r="A58" s="2" t="n"/>
      <c r="B58" s="3" t="n"/>
      <c r="C58" s="4" t="n"/>
      <c r="D58" s="2" t="n"/>
      <c r="E58" s="2" t="n"/>
      <c r="F58" s="4" t="n"/>
      <c r="G58" s="4" t="n"/>
      <c r="H58" s="5" t="n"/>
      <c r="I58" s="5" t="n"/>
      <c r="J58" s="5" t="n"/>
      <c r="K58" s="10">
        <f>IF(H58="","",J58-I58)</f>
        <v/>
      </c>
      <c r="L58" s="11">
        <f>IF(H58="","",IFERROR(J58/H58,0))</f>
        <v/>
      </c>
      <c r="M58" s="11">
        <f>IF(H58="","",'Paramètres'!$F$4)</f>
        <v/>
      </c>
      <c r="N58" s="10">
        <f>IF(H58="","",H58*(1+M58))</f>
        <v/>
      </c>
      <c r="O58" s="12">
        <f>IF(H58="","",IF(J58&gt;H58,"Dépassement",IF(J58&gt;=H58*'Paramètres'!$F$5,"À surveiller","Conforme")))</f>
        <v/>
      </c>
      <c r="P58" s="4" t="n"/>
      <c r="Q58" s="13">
        <f>IF(C58="","",IFERROR(VLOOKUP(C58,'Paramètres'!$A$4:$B$103,2,FALSE),"Non renseigné"))</f>
        <v/>
      </c>
    </row>
    <row r="59">
      <c r="A59" s="2" t="n"/>
      <c r="B59" s="3" t="n"/>
      <c r="C59" s="4" t="n"/>
      <c r="D59" s="2" t="n"/>
      <c r="E59" s="2" t="n"/>
      <c r="F59" s="4" t="n"/>
      <c r="G59" s="4" t="n"/>
      <c r="H59" s="5" t="n"/>
      <c r="I59" s="5" t="n"/>
      <c r="J59" s="5" t="n"/>
      <c r="K59" s="10">
        <f>IF(H59="","",J59-I59)</f>
        <v/>
      </c>
      <c r="L59" s="11">
        <f>IF(H59="","",IFERROR(J59/H59,0))</f>
        <v/>
      </c>
      <c r="M59" s="11">
        <f>IF(H59="","",'Paramètres'!$F$4)</f>
        <v/>
      </c>
      <c r="N59" s="10">
        <f>IF(H59="","",H59*(1+M59))</f>
        <v/>
      </c>
      <c r="O59" s="12">
        <f>IF(H59="","",IF(J59&gt;H59,"Dépassement",IF(J59&gt;=H59*'Paramètres'!$F$5,"À surveiller","Conforme")))</f>
        <v/>
      </c>
      <c r="P59" s="4" t="n"/>
      <c r="Q59" s="13">
        <f>IF(C59="","",IFERROR(VLOOKUP(C59,'Paramètres'!$A$4:$B$103,2,FALSE),"Non renseigné"))</f>
        <v/>
      </c>
    </row>
    <row r="60">
      <c r="A60" s="2" t="n"/>
      <c r="B60" s="3" t="n"/>
      <c r="C60" s="4" t="n"/>
      <c r="D60" s="2" t="n"/>
      <c r="E60" s="2" t="n"/>
      <c r="F60" s="4" t="n"/>
      <c r="G60" s="4" t="n"/>
      <c r="H60" s="5" t="n"/>
      <c r="I60" s="5" t="n"/>
      <c r="J60" s="5" t="n"/>
      <c r="K60" s="10">
        <f>IF(H60="","",J60-I60)</f>
        <v/>
      </c>
      <c r="L60" s="11">
        <f>IF(H60="","",IFERROR(J60/H60,0))</f>
        <v/>
      </c>
      <c r="M60" s="11">
        <f>IF(H60="","",'Paramètres'!$F$4)</f>
        <v/>
      </c>
      <c r="N60" s="10">
        <f>IF(H60="","",H60*(1+M60))</f>
        <v/>
      </c>
      <c r="O60" s="12">
        <f>IF(H60="","",IF(J60&gt;H60,"Dépassement",IF(J60&gt;=H60*'Paramètres'!$F$5,"À surveiller","Conforme")))</f>
        <v/>
      </c>
      <c r="P60" s="4" t="n"/>
      <c r="Q60" s="13">
        <f>IF(C60="","",IFERROR(VLOOKUP(C60,'Paramètres'!$A$4:$B$103,2,FALSE),"Non renseigné"))</f>
        <v/>
      </c>
    </row>
    <row r="61">
      <c r="A61" s="2" t="n"/>
      <c r="B61" s="3" t="n"/>
      <c r="C61" s="4" t="n"/>
      <c r="D61" s="2" t="n"/>
      <c r="E61" s="2" t="n"/>
      <c r="F61" s="4" t="n"/>
      <c r="G61" s="4" t="n"/>
      <c r="H61" s="5" t="n"/>
      <c r="I61" s="5" t="n"/>
      <c r="J61" s="5" t="n"/>
      <c r="K61" s="10">
        <f>IF(H61="","",J61-I61)</f>
        <v/>
      </c>
      <c r="L61" s="11">
        <f>IF(H61="","",IFERROR(J61/H61,0))</f>
        <v/>
      </c>
      <c r="M61" s="11">
        <f>IF(H61="","",'Paramètres'!$F$4)</f>
        <v/>
      </c>
      <c r="N61" s="10">
        <f>IF(H61="","",H61*(1+M61))</f>
        <v/>
      </c>
      <c r="O61" s="12">
        <f>IF(H61="","",IF(J61&gt;H61,"Dépassement",IF(J61&gt;=H61*'Paramètres'!$F$5,"À surveiller","Conforme")))</f>
        <v/>
      </c>
      <c r="P61" s="4" t="n"/>
      <c r="Q61" s="13">
        <f>IF(C61="","",IFERROR(VLOOKUP(C61,'Paramètres'!$A$4:$B$103,2,FALSE),"Non renseigné"))</f>
        <v/>
      </c>
    </row>
    <row r="62">
      <c r="A62" s="2" t="n"/>
      <c r="B62" s="3" t="n"/>
      <c r="C62" s="4" t="n"/>
      <c r="D62" s="2" t="n"/>
      <c r="E62" s="2" t="n"/>
      <c r="F62" s="4" t="n"/>
      <c r="G62" s="4" t="n"/>
      <c r="H62" s="5" t="n"/>
      <c r="I62" s="5" t="n"/>
      <c r="J62" s="5" t="n"/>
      <c r="K62" s="10">
        <f>IF(H62="","",J62-I62)</f>
        <v/>
      </c>
      <c r="L62" s="11">
        <f>IF(H62="","",IFERROR(J62/H62,0))</f>
        <v/>
      </c>
      <c r="M62" s="11">
        <f>IF(H62="","",'Paramètres'!$F$4)</f>
        <v/>
      </c>
      <c r="N62" s="10">
        <f>IF(H62="","",H62*(1+M62))</f>
        <v/>
      </c>
      <c r="O62" s="12">
        <f>IF(H62="","",IF(J62&gt;H62,"Dépassement",IF(J62&gt;=H62*'Paramètres'!$F$5,"À surveiller","Conforme")))</f>
        <v/>
      </c>
      <c r="P62" s="4" t="n"/>
      <c r="Q62" s="13">
        <f>IF(C62="","",IFERROR(VLOOKUP(C62,'Paramètres'!$A$4:$B$103,2,FALSE),"Non renseigné"))</f>
        <v/>
      </c>
    </row>
    <row r="63">
      <c r="A63" s="2" t="n"/>
      <c r="B63" s="3" t="n"/>
      <c r="C63" s="4" t="n"/>
      <c r="D63" s="2" t="n"/>
      <c r="E63" s="2" t="n"/>
      <c r="F63" s="4" t="n"/>
      <c r="G63" s="4" t="n"/>
      <c r="H63" s="5" t="n"/>
      <c r="I63" s="5" t="n"/>
      <c r="J63" s="5" t="n"/>
      <c r="K63" s="10">
        <f>IF(H63="","",J63-I63)</f>
        <v/>
      </c>
      <c r="L63" s="11">
        <f>IF(H63="","",IFERROR(J63/H63,0))</f>
        <v/>
      </c>
      <c r="M63" s="11">
        <f>IF(H63="","",'Paramètres'!$F$4)</f>
        <v/>
      </c>
      <c r="N63" s="10">
        <f>IF(H63="","",H63*(1+M63))</f>
        <v/>
      </c>
      <c r="O63" s="12">
        <f>IF(H63="","",IF(J63&gt;H63,"Dépassement",IF(J63&gt;=H63*'Paramètres'!$F$5,"À surveiller","Conforme")))</f>
        <v/>
      </c>
      <c r="P63" s="4" t="n"/>
      <c r="Q63" s="13">
        <f>IF(C63="","",IFERROR(VLOOKUP(C63,'Paramètres'!$A$4:$B$103,2,FALSE),"Non renseigné"))</f>
        <v/>
      </c>
    </row>
    <row r="64">
      <c r="A64" s="2" t="n"/>
      <c r="B64" s="3" t="n"/>
      <c r="C64" s="4" t="n"/>
      <c r="D64" s="2" t="n"/>
      <c r="E64" s="2" t="n"/>
      <c r="F64" s="4" t="n"/>
      <c r="G64" s="4" t="n"/>
      <c r="H64" s="5" t="n"/>
      <c r="I64" s="5" t="n"/>
      <c r="J64" s="5" t="n"/>
      <c r="K64" s="10">
        <f>IF(H64="","",J64-I64)</f>
        <v/>
      </c>
      <c r="L64" s="11">
        <f>IF(H64="","",IFERROR(J64/H64,0))</f>
        <v/>
      </c>
      <c r="M64" s="11">
        <f>IF(H64="","",'Paramètres'!$F$4)</f>
        <v/>
      </c>
      <c r="N64" s="10">
        <f>IF(H64="","",H64*(1+M64))</f>
        <v/>
      </c>
      <c r="O64" s="12">
        <f>IF(H64="","",IF(J64&gt;H64,"Dépassement",IF(J64&gt;=H64*'Paramètres'!$F$5,"À surveiller","Conforme")))</f>
        <v/>
      </c>
      <c r="P64" s="4" t="n"/>
      <c r="Q64" s="13">
        <f>IF(C64="","",IFERROR(VLOOKUP(C64,'Paramètres'!$A$4:$B$103,2,FALSE),"Non renseigné"))</f>
        <v/>
      </c>
    </row>
    <row r="65">
      <c r="A65" s="2" t="n"/>
      <c r="B65" s="3" t="n"/>
      <c r="C65" s="4" t="n"/>
      <c r="D65" s="2" t="n"/>
      <c r="E65" s="2" t="n"/>
      <c r="F65" s="4" t="n"/>
      <c r="G65" s="4" t="n"/>
      <c r="H65" s="5" t="n"/>
      <c r="I65" s="5" t="n"/>
      <c r="J65" s="5" t="n"/>
      <c r="K65" s="10">
        <f>IF(H65="","",J65-I65)</f>
        <v/>
      </c>
      <c r="L65" s="11">
        <f>IF(H65="","",IFERROR(J65/H65,0))</f>
        <v/>
      </c>
      <c r="M65" s="11">
        <f>IF(H65="","",'Paramètres'!$F$4)</f>
        <v/>
      </c>
      <c r="N65" s="10">
        <f>IF(H65="","",H65*(1+M65))</f>
        <v/>
      </c>
      <c r="O65" s="12">
        <f>IF(H65="","",IF(J65&gt;H65,"Dépassement",IF(J65&gt;=H65*'Paramètres'!$F$5,"À surveiller","Conforme")))</f>
        <v/>
      </c>
      <c r="P65" s="4" t="n"/>
      <c r="Q65" s="13">
        <f>IF(C65="","",IFERROR(VLOOKUP(C65,'Paramètres'!$A$4:$B$103,2,FALSE),"Non renseigné"))</f>
        <v/>
      </c>
    </row>
    <row r="66">
      <c r="A66" s="2" t="n"/>
      <c r="B66" s="3" t="n"/>
      <c r="C66" s="4" t="n"/>
      <c r="D66" s="2" t="n"/>
      <c r="E66" s="2" t="n"/>
      <c r="F66" s="4" t="n"/>
      <c r="G66" s="4" t="n"/>
      <c r="H66" s="5" t="n"/>
      <c r="I66" s="5" t="n"/>
      <c r="J66" s="5" t="n"/>
      <c r="K66" s="10">
        <f>IF(H66="","",J66-I66)</f>
        <v/>
      </c>
      <c r="L66" s="11">
        <f>IF(H66="","",IFERROR(J66/H66,0))</f>
        <v/>
      </c>
      <c r="M66" s="11">
        <f>IF(H66="","",'Paramètres'!$F$4)</f>
        <v/>
      </c>
      <c r="N66" s="10">
        <f>IF(H66="","",H66*(1+M66))</f>
        <v/>
      </c>
      <c r="O66" s="12">
        <f>IF(H66="","",IF(J66&gt;H66,"Dépassement",IF(J66&gt;=H66*'Paramètres'!$F$5,"À surveiller","Conforme")))</f>
        <v/>
      </c>
      <c r="P66" s="4" t="n"/>
      <c r="Q66" s="13">
        <f>IF(C66="","",IFERROR(VLOOKUP(C66,'Paramètres'!$A$4:$B$103,2,FALSE),"Non renseigné"))</f>
        <v/>
      </c>
    </row>
    <row r="67">
      <c r="A67" s="2" t="n"/>
      <c r="B67" s="3" t="n"/>
      <c r="C67" s="4" t="n"/>
      <c r="D67" s="2" t="n"/>
      <c r="E67" s="2" t="n"/>
      <c r="F67" s="4" t="n"/>
      <c r="G67" s="4" t="n"/>
      <c r="H67" s="5" t="n"/>
      <c r="I67" s="5" t="n"/>
      <c r="J67" s="5" t="n"/>
      <c r="K67" s="10">
        <f>IF(H67="","",J67-I67)</f>
        <v/>
      </c>
      <c r="L67" s="11">
        <f>IF(H67="","",IFERROR(J67/H67,0))</f>
        <v/>
      </c>
      <c r="M67" s="11">
        <f>IF(H67="","",'Paramètres'!$F$4)</f>
        <v/>
      </c>
      <c r="N67" s="10">
        <f>IF(H67="","",H67*(1+M67))</f>
        <v/>
      </c>
      <c r="O67" s="12">
        <f>IF(H67="","",IF(J67&gt;H67,"Dépassement",IF(J67&gt;=H67*'Paramètres'!$F$5,"À surveiller","Conforme")))</f>
        <v/>
      </c>
      <c r="P67" s="4" t="n"/>
      <c r="Q67" s="13">
        <f>IF(C67="","",IFERROR(VLOOKUP(C67,'Paramètres'!$A$4:$B$103,2,FALSE),"Non renseigné"))</f>
        <v/>
      </c>
    </row>
    <row r="68">
      <c r="A68" s="2" t="n"/>
      <c r="B68" s="3" t="n"/>
      <c r="C68" s="4" t="n"/>
      <c r="D68" s="2" t="n"/>
      <c r="E68" s="2" t="n"/>
      <c r="F68" s="4" t="n"/>
      <c r="G68" s="4" t="n"/>
      <c r="H68" s="5" t="n"/>
      <c r="I68" s="5" t="n"/>
      <c r="J68" s="5" t="n"/>
      <c r="K68" s="10">
        <f>IF(H68="","",J68-I68)</f>
        <v/>
      </c>
      <c r="L68" s="11">
        <f>IF(H68="","",IFERROR(J68/H68,0))</f>
        <v/>
      </c>
      <c r="M68" s="11">
        <f>IF(H68="","",'Paramètres'!$F$4)</f>
        <v/>
      </c>
      <c r="N68" s="10">
        <f>IF(H68="","",H68*(1+M68))</f>
        <v/>
      </c>
      <c r="O68" s="12">
        <f>IF(H68="","",IF(J68&gt;H68,"Dépassement",IF(J68&gt;=H68*'Paramètres'!$F$5,"À surveiller","Conforme")))</f>
        <v/>
      </c>
      <c r="P68" s="4" t="n"/>
      <c r="Q68" s="13">
        <f>IF(C68="","",IFERROR(VLOOKUP(C68,'Paramètres'!$A$4:$B$103,2,FALSE),"Non renseigné"))</f>
        <v/>
      </c>
    </row>
    <row r="69">
      <c r="A69" s="2" t="n"/>
      <c r="B69" s="3" t="n"/>
      <c r="C69" s="4" t="n"/>
      <c r="D69" s="2" t="n"/>
      <c r="E69" s="2" t="n"/>
      <c r="F69" s="4" t="n"/>
      <c r="G69" s="4" t="n"/>
      <c r="H69" s="5" t="n"/>
      <c r="I69" s="5" t="n"/>
      <c r="J69" s="5" t="n"/>
      <c r="K69" s="10">
        <f>IF(H69="","",J69-I69)</f>
        <v/>
      </c>
      <c r="L69" s="11">
        <f>IF(H69="","",IFERROR(J69/H69,0))</f>
        <v/>
      </c>
      <c r="M69" s="11">
        <f>IF(H69="","",'Paramètres'!$F$4)</f>
        <v/>
      </c>
      <c r="N69" s="10">
        <f>IF(H69="","",H69*(1+M69))</f>
        <v/>
      </c>
      <c r="O69" s="12">
        <f>IF(H69="","",IF(J69&gt;H69,"Dépassement",IF(J69&gt;=H69*'Paramètres'!$F$5,"À surveiller","Conforme")))</f>
        <v/>
      </c>
      <c r="P69" s="4" t="n"/>
      <c r="Q69" s="13">
        <f>IF(C69="","",IFERROR(VLOOKUP(C69,'Paramètres'!$A$4:$B$103,2,FALSE),"Non renseigné"))</f>
        <v/>
      </c>
    </row>
    <row r="70">
      <c r="A70" s="2" t="n"/>
      <c r="B70" s="3" t="n"/>
      <c r="C70" s="4" t="n"/>
      <c r="D70" s="2" t="n"/>
      <c r="E70" s="2" t="n"/>
      <c r="F70" s="4" t="n"/>
      <c r="G70" s="4" t="n"/>
      <c r="H70" s="5" t="n"/>
      <c r="I70" s="5" t="n"/>
      <c r="J70" s="5" t="n"/>
      <c r="K70" s="10">
        <f>IF(H70="","",J70-I70)</f>
        <v/>
      </c>
      <c r="L70" s="11">
        <f>IF(H70="","",IFERROR(J70/H70,0))</f>
        <v/>
      </c>
      <c r="M70" s="11">
        <f>IF(H70="","",'Paramètres'!$F$4)</f>
        <v/>
      </c>
      <c r="N70" s="10">
        <f>IF(H70="","",H70*(1+M70))</f>
        <v/>
      </c>
      <c r="O70" s="12">
        <f>IF(H70="","",IF(J70&gt;H70,"Dépassement",IF(J70&gt;=H70*'Paramètres'!$F$5,"À surveiller","Conforme")))</f>
        <v/>
      </c>
      <c r="P70" s="4" t="n"/>
      <c r="Q70" s="13">
        <f>IF(C70="","",IFERROR(VLOOKUP(C70,'Paramètres'!$A$4:$B$103,2,FALSE),"Non renseigné"))</f>
        <v/>
      </c>
    </row>
    <row r="71">
      <c r="A71" s="2" t="n"/>
      <c r="B71" s="3" t="n"/>
      <c r="C71" s="4" t="n"/>
      <c r="D71" s="2" t="n"/>
      <c r="E71" s="2" t="n"/>
      <c r="F71" s="4" t="n"/>
      <c r="G71" s="4" t="n"/>
      <c r="H71" s="5" t="n"/>
      <c r="I71" s="5" t="n"/>
      <c r="J71" s="5" t="n"/>
      <c r="K71" s="10">
        <f>IF(H71="","",J71-I71)</f>
        <v/>
      </c>
      <c r="L71" s="11">
        <f>IF(H71="","",IFERROR(J71/H71,0))</f>
        <v/>
      </c>
      <c r="M71" s="11">
        <f>IF(H71="","",'Paramètres'!$F$4)</f>
        <v/>
      </c>
      <c r="N71" s="10">
        <f>IF(H71="","",H71*(1+M71))</f>
        <v/>
      </c>
      <c r="O71" s="12">
        <f>IF(H71="","",IF(J71&gt;H71,"Dépassement",IF(J71&gt;=H71*'Paramètres'!$F$5,"À surveiller","Conforme")))</f>
        <v/>
      </c>
      <c r="P71" s="4" t="n"/>
      <c r="Q71" s="13">
        <f>IF(C71="","",IFERROR(VLOOKUP(C71,'Paramètres'!$A$4:$B$103,2,FALSE),"Non renseigné"))</f>
        <v/>
      </c>
    </row>
    <row r="72">
      <c r="A72" s="2" t="n"/>
      <c r="B72" s="3" t="n"/>
      <c r="C72" s="4" t="n"/>
      <c r="D72" s="2" t="n"/>
      <c r="E72" s="2" t="n"/>
      <c r="F72" s="4" t="n"/>
      <c r="G72" s="4" t="n"/>
      <c r="H72" s="5" t="n"/>
      <c r="I72" s="5" t="n"/>
      <c r="J72" s="5" t="n"/>
      <c r="K72" s="10">
        <f>IF(H72="","",J72-I72)</f>
        <v/>
      </c>
      <c r="L72" s="11">
        <f>IF(H72="","",IFERROR(J72/H72,0))</f>
        <v/>
      </c>
      <c r="M72" s="11">
        <f>IF(H72="","",'Paramètres'!$F$4)</f>
        <v/>
      </c>
      <c r="N72" s="10">
        <f>IF(H72="","",H72*(1+M72))</f>
        <v/>
      </c>
      <c r="O72" s="12">
        <f>IF(H72="","",IF(J72&gt;H72,"Dépassement",IF(J72&gt;=H72*'Paramètres'!$F$5,"À surveiller","Conforme")))</f>
        <v/>
      </c>
      <c r="P72" s="4" t="n"/>
      <c r="Q72" s="13">
        <f>IF(C72="","",IFERROR(VLOOKUP(C72,'Paramètres'!$A$4:$B$103,2,FALSE),"Non renseigné"))</f>
        <v/>
      </c>
    </row>
    <row r="73">
      <c r="A73" s="2" t="n"/>
      <c r="B73" s="3" t="n"/>
      <c r="C73" s="4" t="n"/>
      <c r="D73" s="2" t="n"/>
      <c r="E73" s="2" t="n"/>
      <c r="F73" s="4" t="n"/>
      <c r="G73" s="4" t="n"/>
      <c r="H73" s="5" t="n"/>
      <c r="I73" s="5" t="n"/>
      <c r="J73" s="5" t="n"/>
      <c r="K73" s="10">
        <f>IF(H73="","",J73-I73)</f>
        <v/>
      </c>
      <c r="L73" s="11">
        <f>IF(H73="","",IFERROR(J73/H73,0))</f>
        <v/>
      </c>
      <c r="M73" s="11">
        <f>IF(H73="","",'Paramètres'!$F$4)</f>
        <v/>
      </c>
      <c r="N73" s="10">
        <f>IF(H73="","",H73*(1+M73))</f>
        <v/>
      </c>
      <c r="O73" s="12">
        <f>IF(H73="","",IF(J73&gt;H73,"Dépassement",IF(J73&gt;=H73*'Paramètres'!$F$5,"À surveiller","Conforme")))</f>
        <v/>
      </c>
      <c r="P73" s="4" t="n"/>
      <c r="Q73" s="13">
        <f>IF(C73="","",IFERROR(VLOOKUP(C73,'Paramètres'!$A$4:$B$103,2,FALSE),"Non renseigné"))</f>
        <v/>
      </c>
    </row>
    <row r="74">
      <c r="A74" s="2" t="n"/>
      <c r="B74" s="3" t="n"/>
      <c r="C74" s="4" t="n"/>
      <c r="D74" s="2" t="n"/>
      <c r="E74" s="2" t="n"/>
      <c r="F74" s="4" t="n"/>
      <c r="G74" s="4" t="n"/>
      <c r="H74" s="5" t="n"/>
      <c r="I74" s="5" t="n"/>
      <c r="J74" s="5" t="n"/>
      <c r="K74" s="10">
        <f>IF(H74="","",J74-I74)</f>
        <v/>
      </c>
      <c r="L74" s="11">
        <f>IF(H74="","",IFERROR(J74/H74,0))</f>
        <v/>
      </c>
      <c r="M74" s="11">
        <f>IF(H74="","",'Paramètres'!$F$4)</f>
        <v/>
      </c>
      <c r="N74" s="10">
        <f>IF(H74="","",H74*(1+M74))</f>
        <v/>
      </c>
      <c r="O74" s="12">
        <f>IF(H74="","",IF(J74&gt;H74,"Dépassement",IF(J74&gt;=H74*'Paramètres'!$F$5,"À surveiller","Conforme")))</f>
        <v/>
      </c>
      <c r="P74" s="4" t="n"/>
      <c r="Q74" s="13">
        <f>IF(C74="","",IFERROR(VLOOKUP(C74,'Paramètres'!$A$4:$B$103,2,FALSE),"Non renseigné"))</f>
        <v/>
      </c>
    </row>
    <row r="75">
      <c r="A75" s="2" t="n"/>
      <c r="B75" s="3" t="n"/>
      <c r="C75" s="4" t="n"/>
      <c r="D75" s="2" t="n"/>
      <c r="E75" s="2" t="n"/>
      <c r="F75" s="4" t="n"/>
      <c r="G75" s="4" t="n"/>
      <c r="H75" s="5" t="n"/>
      <c r="I75" s="5" t="n"/>
      <c r="J75" s="5" t="n"/>
      <c r="K75" s="10">
        <f>IF(H75="","",J75-I75)</f>
        <v/>
      </c>
      <c r="L75" s="11">
        <f>IF(H75="","",IFERROR(J75/H75,0))</f>
        <v/>
      </c>
      <c r="M75" s="11">
        <f>IF(H75="","",'Paramètres'!$F$4)</f>
        <v/>
      </c>
      <c r="N75" s="10">
        <f>IF(H75="","",H75*(1+M75))</f>
        <v/>
      </c>
      <c r="O75" s="12">
        <f>IF(H75="","",IF(J75&gt;H75,"Dépassement",IF(J75&gt;=H75*'Paramètres'!$F$5,"À surveiller","Conforme")))</f>
        <v/>
      </c>
      <c r="P75" s="4" t="n"/>
      <c r="Q75" s="13">
        <f>IF(C75="","",IFERROR(VLOOKUP(C75,'Paramètres'!$A$4:$B$103,2,FALSE),"Non renseigné"))</f>
        <v/>
      </c>
    </row>
    <row r="76">
      <c r="A76" s="2" t="n"/>
      <c r="B76" s="3" t="n"/>
      <c r="C76" s="4" t="n"/>
      <c r="D76" s="2" t="n"/>
      <c r="E76" s="2" t="n"/>
      <c r="F76" s="4" t="n"/>
      <c r="G76" s="4" t="n"/>
      <c r="H76" s="5" t="n"/>
      <c r="I76" s="5" t="n"/>
      <c r="J76" s="5" t="n"/>
      <c r="K76" s="10">
        <f>IF(H76="","",J76-I76)</f>
        <v/>
      </c>
      <c r="L76" s="11">
        <f>IF(H76="","",IFERROR(J76/H76,0))</f>
        <v/>
      </c>
      <c r="M76" s="11">
        <f>IF(H76="","",'Paramètres'!$F$4)</f>
        <v/>
      </c>
      <c r="N76" s="10">
        <f>IF(H76="","",H76*(1+M76))</f>
        <v/>
      </c>
      <c r="O76" s="12">
        <f>IF(H76="","",IF(J76&gt;H76,"Dépassement",IF(J76&gt;=H76*'Paramètres'!$F$5,"À surveiller","Conforme")))</f>
        <v/>
      </c>
      <c r="P76" s="4" t="n"/>
      <c r="Q76" s="13">
        <f>IF(C76="","",IFERROR(VLOOKUP(C76,'Paramètres'!$A$4:$B$103,2,FALSE),"Non renseigné"))</f>
        <v/>
      </c>
    </row>
    <row r="77">
      <c r="A77" s="2" t="n"/>
      <c r="B77" s="3" t="n"/>
      <c r="C77" s="4" t="n"/>
      <c r="D77" s="2" t="n"/>
      <c r="E77" s="2" t="n"/>
      <c r="F77" s="4" t="n"/>
      <c r="G77" s="4" t="n"/>
      <c r="H77" s="5" t="n"/>
      <c r="I77" s="5" t="n"/>
      <c r="J77" s="5" t="n"/>
      <c r="K77" s="10">
        <f>IF(H77="","",J77-I77)</f>
        <v/>
      </c>
      <c r="L77" s="11">
        <f>IF(H77="","",IFERROR(J77/H77,0))</f>
        <v/>
      </c>
      <c r="M77" s="11">
        <f>IF(H77="","",'Paramètres'!$F$4)</f>
        <v/>
      </c>
      <c r="N77" s="10">
        <f>IF(H77="","",H77*(1+M77))</f>
        <v/>
      </c>
      <c r="O77" s="12">
        <f>IF(H77="","",IF(J77&gt;H77,"Dépassement",IF(J77&gt;=H77*'Paramètres'!$F$5,"À surveiller","Conforme")))</f>
        <v/>
      </c>
      <c r="P77" s="4" t="n"/>
      <c r="Q77" s="13">
        <f>IF(C77="","",IFERROR(VLOOKUP(C77,'Paramètres'!$A$4:$B$103,2,FALSE),"Non renseigné"))</f>
        <v/>
      </c>
    </row>
    <row r="78">
      <c r="A78" s="2" t="n"/>
      <c r="B78" s="3" t="n"/>
      <c r="C78" s="4" t="n"/>
      <c r="D78" s="2" t="n"/>
      <c r="E78" s="2" t="n"/>
      <c r="F78" s="4" t="n"/>
      <c r="G78" s="4" t="n"/>
      <c r="H78" s="5" t="n"/>
      <c r="I78" s="5" t="n"/>
      <c r="J78" s="5" t="n"/>
      <c r="K78" s="10">
        <f>IF(H78="","",J78-I78)</f>
        <v/>
      </c>
      <c r="L78" s="11">
        <f>IF(H78="","",IFERROR(J78/H78,0))</f>
        <v/>
      </c>
      <c r="M78" s="11">
        <f>IF(H78="","",'Paramètres'!$F$4)</f>
        <v/>
      </c>
      <c r="N78" s="10">
        <f>IF(H78="","",H78*(1+M78))</f>
        <v/>
      </c>
      <c r="O78" s="12">
        <f>IF(H78="","",IF(J78&gt;H78,"Dépassement",IF(J78&gt;=H78*'Paramètres'!$F$5,"À surveiller","Conforme")))</f>
        <v/>
      </c>
      <c r="P78" s="4" t="n"/>
      <c r="Q78" s="13">
        <f>IF(C78="","",IFERROR(VLOOKUP(C78,'Paramètres'!$A$4:$B$103,2,FALSE),"Non renseigné"))</f>
        <v/>
      </c>
    </row>
    <row r="79">
      <c r="A79" s="2" t="n"/>
      <c r="B79" s="3" t="n"/>
      <c r="C79" s="4" t="n"/>
      <c r="D79" s="2" t="n"/>
      <c r="E79" s="2" t="n"/>
      <c r="F79" s="4" t="n"/>
      <c r="G79" s="4" t="n"/>
      <c r="H79" s="5" t="n"/>
      <c r="I79" s="5" t="n"/>
      <c r="J79" s="5" t="n"/>
      <c r="K79" s="10">
        <f>IF(H79="","",J79-I79)</f>
        <v/>
      </c>
      <c r="L79" s="11">
        <f>IF(H79="","",IFERROR(J79/H79,0))</f>
        <v/>
      </c>
      <c r="M79" s="11">
        <f>IF(H79="","",'Paramètres'!$F$4)</f>
        <v/>
      </c>
      <c r="N79" s="10">
        <f>IF(H79="","",H79*(1+M79))</f>
        <v/>
      </c>
      <c r="O79" s="12">
        <f>IF(H79="","",IF(J79&gt;H79,"Dépassement",IF(J79&gt;=H79*'Paramètres'!$F$5,"À surveiller","Conforme")))</f>
        <v/>
      </c>
      <c r="P79" s="4" t="n"/>
      <c r="Q79" s="13">
        <f>IF(C79="","",IFERROR(VLOOKUP(C79,'Paramètres'!$A$4:$B$103,2,FALSE),"Non renseigné"))</f>
        <v/>
      </c>
    </row>
    <row r="80">
      <c r="A80" s="2" t="n"/>
      <c r="B80" s="3" t="n"/>
      <c r="C80" s="4" t="n"/>
      <c r="D80" s="2" t="n"/>
      <c r="E80" s="2" t="n"/>
      <c r="F80" s="4" t="n"/>
      <c r="G80" s="4" t="n"/>
      <c r="H80" s="5" t="n"/>
      <c r="I80" s="5" t="n"/>
      <c r="J80" s="5" t="n"/>
      <c r="K80" s="10">
        <f>IF(H80="","",J80-I80)</f>
        <v/>
      </c>
      <c r="L80" s="11">
        <f>IF(H80="","",IFERROR(J80/H80,0))</f>
        <v/>
      </c>
      <c r="M80" s="11">
        <f>IF(H80="","",'Paramètres'!$F$4)</f>
        <v/>
      </c>
      <c r="N80" s="10">
        <f>IF(H80="","",H80*(1+M80))</f>
        <v/>
      </c>
      <c r="O80" s="12">
        <f>IF(H80="","",IF(J80&gt;H80,"Dépassement",IF(J80&gt;=H80*'Paramètres'!$F$5,"À surveiller","Conforme")))</f>
        <v/>
      </c>
      <c r="P80" s="4" t="n"/>
      <c r="Q80" s="13">
        <f>IF(C80="","",IFERROR(VLOOKUP(C80,'Paramètres'!$A$4:$B$103,2,FALSE),"Non renseigné"))</f>
        <v/>
      </c>
    </row>
    <row r="81">
      <c r="A81" s="2" t="n"/>
      <c r="B81" s="3" t="n"/>
      <c r="C81" s="4" t="n"/>
      <c r="D81" s="2" t="n"/>
      <c r="E81" s="2" t="n"/>
      <c r="F81" s="4" t="n"/>
      <c r="G81" s="4" t="n"/>
      <c r="H81" s="5" t="n"/>
      <c r="I81" s="5" t="n"/>
      <c r="J81" s="5" t="n"/>
      <c r="K81" s="10">
        <f>IF(H81="","",J81-I81)</f>
        <v/>
      </c>
      <c r="L81" s="11">
        <f>IF(H81="","",IFERROR(J81/H81,0))</f>
        <v/>
      </c>
      <c r="M81" s="11">
        <f>IF(H81="","",'Paramètres'!$F$4)</f>
        <v/>
      </c>
      <c r="N81" s="10">
        <f>IF(H81="","",H81*(1+M81))</f>
        <v/>
      </c>
      <c r="O81" s="12">
        <f>IF(H81="","",IF(J81&gt;H81,"Dépassement",IF(J81&gt;=H81*'Paramètres'!$F$5,"À surveiller","Conforme")))</f>
        <v/>
      </c>
      <c r="P81" s="4" t="n"/>
      <c r="Q81" s="13">
        <f>IF(C81="","",IFERROR(VLOOKUP(C81,'Paramètres'!$A$4:$B$103,2,FALSE),"Non renseigné"))</f>
        <v/>
      </c>
    </row>
    <row r="82">
      <c r="A82" s="2" t="n"/>
      <c r="B82" s="3" t="n"/>
      <c r="C82" s="4" t="n"/>
      <c r="D82" s="2" t="n"/>
      <c r="E82" s="2" t="n"/>
      <c r="F82" s="4" t="n"/>
      <c r="G82" s="4" t="n"/>
      <c r="H82" s="5" t="n"/>
      <c r="I82" s="5" t="n"/>
      <c r="J82" s="5" t="n"/>
      <c r="K82" s="10">
        <f>IF(H82="","",J82-I82)</f>
        <v/>
      </c>
      <c r="L82" s="11">
        <f>IF(H82="","",IFERROR(J82/H82,0))</f>
        <v/>
      </c>
      <c r="M82" s="11">
        <f>IF(H82="","",'Paramètres'!$F$4)</f>
        <v/>
      </c>
      <c r="N82" s="10">
        <f>IF(H82="","",H82*(1+M82))</f>
        <v/>
      </c>
      <c r="O82" s="12">
        <f>IF(H82="","",IF(J82&gt;H82,"Dépassement",IF(J82&gt;=H82*'Paramètres'!$F$5,"À surveiller","Conforme")))</f>
        <v/>
      </c>
      <c r="P82" s="4" t="n"/>
      <c r="Q82" s="13">
        <f>IF(C82="","",IFERROR(VLOOKUP(C82,'Paramètres'!$A$4:$B$103,2,FALSE),"Non renseigné"))</f>
        <v/>
      </c>
    </row>
    <row r="83">
      <c r="A83" s="2" t="n"/>
      <c r="B83" s="3" t="n"/>
      <c r="C83" s="4" t="n"/>
      <c r="D83" s="2" t="n"/>
      <c r="E83" s="2" t="n"/>
      <c r="F83" s="4" t="n"/>
      <c r="G83" s="4" t="n"/>
      <c r="H83" s="5" t="n"/>
      <c r="I83" s="5" t="n"/>
      <c r="J83" s="5" t="n"/>
      <c r="K83" s="10">
        <f>IF(H83="","",J83-I83)</f>
        <v/>
      </c>
      <c r="L83" s="11">
        <f>IF(H83="","",IFERROR(J83/H83,0))</f>
        <v/>
      </c>
      <c r="M83" s="11">
        <f>IF(H83="","",'Paramètres'!$F$4)</f>
        <v/>
      </c>
      <c r="N83" s="10">
        <f>IF(H83="","",H83*(1+M83))</f>
        <v/>
      </c>
      <c r="O83" s="12">
        <f>IF(H83="","",IF(J83&gt;H83,"Dépassement",IF(J83&gt;=H83*'Paramètres'!$F$5,"À surveiller","Conforme")))</f>
        <v/>
      </c>
      <c r="P83" s="4" t="n"/>
      <c r="Q83" s="13">
        <f>IF(C83="","",IFERROR(VLOOKUP(C83,'Paramètres'!$A$4:$B$103,2,FALSE),"Non renseigné"))</f>
        <v/>
      </c>
    </row>
    <row r="84">
      <c r="A84" s="2" t="n"/>
      <c r="B84" s="3" t="n"/>
      <c r="C84" s="4" t="n"/>
      <c r="D84" s="2" t="n"/>
      <c r="E84" s="2" t="n"/>
      <c r="F84" s="4" t="n"/>
      <c r="G84" s="4" t="n"/>
      <c r="H84" s="5" t="n"/>
      <c r="I84" s="5" t="n"/>
      <c r="J84" s="5" t="n"/>
      <c r="K84" s="10">
        <f>IF(H84="","",J84-I84)</f>
        <v/>
      </c>
      <c r="L84" s="11">
        <f>IF(H84="","",IFERROR(J84/H84,0))</f>
        <v/>
      </c>
      <c r="M84" s="11">
        <f>IF(H84="","",'Paramètres'!$F$4)</f>
        <v/>
      </c>
      <c r="N84" s="10">
        <f>IF(H84="","",H84*(1+M84))</f>
        <v/>
      </c>
      <c r="O84" s="12">
        <f>IF(H84="","",IF(J84&gt;H84,"Dépassement",IF(J84&gt;=H84*'Paramètres'!$F$5,"À surveiller","Conforme")))</f>
        <v/>
      </c>
      <c r="P84" s="4" t="n"/>
      <c r="Q84" s="13">
        <f>IF(C84="","",IFERROR(VLOOKUP(C84,'Paramètres'!$A$4:$B$103,2,FALSE),"Non renseigné"))</f>
        <v/>
      </c>
    </row>
    <row r="85">
      <c r="A85" s="2" t="n"/>
      <c r="B85" s="3" t="n"/>
      <c r="C85" s="4" t="n"/>
      <c r="D85" s="2" t="n"/>
      <c r="E85" s="2" t="n"/>
      <c r="F85" s="4" t="n"/>
      <c r="G85" s="4" t="n"/>
      <c r="H85" s="5" t="n"/>
      <c r="I85" s="5" t="n"/>
      <c r="J85" s="5" t="n"/>
      <c r="K85" s="10">
        <f>IF(H85="","",J85-I85)</f>
        <v/>
      </c>
      <c r="L85" s="11">
        <f>IF(H85="","",IFERROR(J85/H85,0))</f>
        <v/>
      </c>
      <c r="M85" s="11">
        <f>IF(H85="","",'Paramètres'!$F$4)</f>
        <v/>
      </c>
      <c r="N85" s="10">
        <f>IF(H85="","",H85*(1+M85))</f>
        <v/>
      </c>
      <c r="O85" s="12">
        <f>IF(H85="","",IF(J85&gt;H85,"Dépassement",IF(J85&gt;=H85*'Paramètres'!$F$5,"À surveiller","Conforme")))</f>
        <v/>
      </c>
      <c r="P85" s="4" t="n"/>
      <c r="Q85" s="13">
        <f>IF(C85="","",IFERROR(VLOOKUP(C85,'Paramètres'!$A$4:$B$103,2,FALSE),"Non renseigné"))</f>
        <v/>
      </c>
    </row>
    <row r="86">
      <c r="A86" s="2" t="n"/>
      <c r="B86" s="3" t="n"/>
      <c r="C86" s="4" t="n"/>
      <c r="D86" s="2" t="n"/>
      <c r="E86" s="2" t="n"/>
      <c r="F86" s="4" t="n"/>
      <c r="G86" s="4" t="n"/>
      <c r="H86" s="5" t="n"/>
      <c r="I86" s="5" t="n"/>
      <c r="J86" s="5" t="n"/>
      <c r="K86" s="10">
        <f>IF(H86="","",J86-I86)</f>
        <v/>
      </c>
      <c r="L86" s="11">
        <f>IF(H86="","",IFERROR(J86/H86,0))</f>
        <v/>
      </c>
      <c r="M86" s="11">
        <f>IF(H86="","",'Paramètres'!$F$4)</f>
        <v/>
      </c>
      <c r="N86" s="10">
        <f>IF(H86="","",H86*(1+M86))</f>
        <v/>
      </c>
      <c r="O86" s="12">
        <f>IF(H86="","",IF(J86&gt;H86,"Dépassement",IF(J86&gt;=H86*'Paramètres'!$F$5,"À surveiller","Conforme")))</f>
        <v/>
      </c>
      <c r="P86" s="4" t="n"/>
      <c r="Q86" s="13">
        <f>IF(C86="","",IFERROR(VLOOKUP(C86,'Paramètres'!$A$4:$B$103,2,FALSE),"Non renseigné"))</f>
        <v/>
      </c>
    </row>
    <row r="87">
      <c r="A87" s="2" t="n"/>
      <c r="B87" s="3" t="n"/>
      <c r="C87" s="4" t="n"/>
      <c r="D87" s="2" t="n"/>
      <c r="E87" s="2" t="n"/>
      <c r="F87" s="4" t="n"/>
      <c r="G87" s="4" t="n"/>
      <c r="H87" s="5" t="n"/>
      <c r="I87" s="5" t="n"/>
      <c r="J87" s="5" t="n"/>
      <c r="K87" s="10">
        <f>IF(H87="","",J87-I87)</f>
        <v/>
      </c>
      <c r="L87" s="11">
        <f>IF(H87="","",IFERROR(J87/H87,0))</f>
        <v/>
      </c>
      <c r="M87" s="11">
        <f>IF(H87="","",'Paramètres'!$F$4)</f>
        <v/>
      </c>
      <c r="N87" s="10">
        <f>IF(H87="","",H87*(1+M87))</f>
        <v/>
      </c>
      <c r="O87" s="12">
        <f>IF(H87="","",IF(J87&gt;H87,"Dépassement",IF(J87&gt;=H87*'Paramètres'!$F$5,"À surveiller","Conforme")))</f>
        <v/>
      </c>
      <c r="P87" s="4" t="n"/>
      <c r="Q87" s="13">
        <f>IF(C87="","",IFERROR(VLOOKUP(C87,'Paramètres'!$A$4:$B$103,2,FALSE),"Non renseigné"))</f>
        <v/>
      </c>
    </row>
    <row r="88">
      <c r="A88" s="2" t="n"/>
      <c r="B88" s="3" t="n"/>
      <c r="C88" s="4" t="n"/>
      <c r="D88" s="2" t="n"/>
      <c r="E88" s="2" t="n"/>
      <c r="F88" s="4" t="n"/>
      <c r="G88" s="4" t="n"/>
      <c r="H88" s="5" t="n"/>
      <c r="I88" s="5" t="n"/>
      <c r="J88" s="5" t="n"/>
      <c r="K88" s="10">
        <f>IF(H88="","",J88-I88)</f>
        <v/>
      </c>
      <c r="L88" s="11">
        <f>IF(H88="","",IFERROR(J88/H88,0))</f>
        <v/>
      </c>
      <c r="M88" s="11">
        <f>IF(H88="","",'Paramètres'!$F$4)</f>
        <v/>
      </c>
      <c r="N88" s="10">
        <f>IF(H88="","",H88*(1+M88))</f>
        <v/>
      </c>
      <c r="O88" s="12">
        <f>IF(H88="","",IF(J88&gt;H88,"Dépassement",IF(J88&gt;=H88*'Paramètres'!$F$5,"À surveiller","Conforme")))</f>
        <v/>
      </c>
      <c r="P88" s="4" t="n"/>
      <c r="Q88" s="13">
        <f>IF(C88="","",IFERROR(VLOOKUP(C88,'Paramètres'!$A$4:$B$103,2,FALSE),"Non renseigné"))</f>
        <v/>
      </c>
    </row>
    <row r="89">
      <c r="A89" s="2" t="n"/>
      <c r="B89" s="3" t="n"/>
      <c r="C89" s="4" t="n"/>
      <c r="D89" s="2" t="n"/>
      <c r="E89" s="2" t="n"/>
      <c r="F89" s="4" t="n"/>
      <c r="G89" s="4" t="n"/>
      <c r="H89" s="5" t="n"/>
      <c r="I89" s="5" t="n"/>
      <c r="J89" s="5" t="n"/>
      <c r="K89" s="10">
        <f>IF(H89="","",J89-I89)</f>
        <v/>
      </c>
      <c r="L89" s="11">
        <f>IF(H89="","",IFERROR(J89/H89,0))</f>
        <v/>
      </c>
      <c r="M89" s="11">
        <f>IF(H89="","",'Paramètres'!$F$4)</f>
        <v/>
      </c>
      <c r="N89" s="10">
        <f>IF(H89="","",H89*(1+M89))</f>
        <v/>
      </c>
      <c r="O89" s="12">
        <f>IF(H89="","",IF(J89&gt;H89,"Dépassement",IF(J89&gt;=H89*'Paramètres'!$F$5,"À surveiller","Conforme")))</f>
        <v/>
      </c>
      <c r="P89" s="4" t="n"/>
      <c r="Q89" s="13">
        <f>IF(C89="","",IFERROR(VLOOKUP(C89,'Paramètres'!$A$4:$B$103,2,FALSE),"Non renseigné"))</f>
        <v/>
      </c>
    </row>
    <row r="90">
      <c r="A90" s="2" t="n"/>
      <c r="B90" s="3" t="n"/>
      <c r="C90" s="4" t="n"/>
      <c r="D90" s="2" t="n"/>
      <c r="E90" s="2" t="n"/>
      <c r="F90" s="4" t="n"/>
      <c r="G90" s="4" t="n"/>
      <c r="H90" s="5" t="n"/>
      <c r="I90" s="5" t="n"/>
      <c r="J90" s="5" t="n"/>
      <c r="K90" s="10">
        <f>IF(H90="","",J90-I90)</f>
        <v/>
      </c>
      <c r="L90" s="11">
        <f>IF(H90="","",IFERROR(J90/H90,0))</f>
        <v/>
      </c>
      <c r="M90" s="11">
        <f>IF(H90="","",'Paramètres'!$F$4)</f>
        <v/>
      </c>
      <c r="N90" s="10">
        <f>IF(H90="","",H90*(1+M90))</f>
        <v/>
      </c>
      <c r="O90" s="12">
        <f>IF(H90="","",IF(J90&gt;H90,"Dépassement",IF(J90&gt;=H90*'Paramètres'!$F$5,"À surveiller","Conforme")))</f>
        <v/>
      </c>
      <c r="P90" s="4" t="n"/>
      <c r="Q90" s="13">
        <f>IF(C90="","",IFERROR(VLOOKUP(C90,'Paramètres'!$A$4:$B$103,2,FALSE),"Non renseigné"))</f>
        <v/>
      </c>
    </row>
    <row r="91">
      <c r="A91" s="2" t="n"/>
      <c r="B91" s="3" t="n"/>
      <c r="C91" s="4" t="n"/>
      <c r="D91" s="2" t="n"/>
      <c r="E91" s="2" t="n"/>
      <c r="F91" s="4" t="n"/>
      <c r="G91" s="4" t="n"/>
      <c r="H91" s="5" t="n"/>
      <c r="I91" s="5" t="n"/>
      <c r="J91" s="5" t="n"/>
      <c r="K91" s="10">
        <f>IF(H91="","",J91-I91)</f>
        <v/>
      </c>
      <c r="L91" s="11">
        <f>IF(H91="","",IFERROR(J91/H91,0))</f>
        <v/>
      </c>
      <c r="M91" s="11">
        <f>IF(H91="","",'Paramètres'!$F$4)</f>
        <v/>
      </c>
      <c r="N91" s="10">
        <f>IF(H91="","",H91*(1+M91))</f>
        <v/>
      </c>
      <c r="O91" s="12">
        <f>IF(H91="","",IF(J91&gt;H91,"Dépassement",IF(J91&gt;=H91*'Paramètres'!$F$5,"À surveiller","Conforme")))</f>
        <v/>
      </c>
      <c r="P91" s="4" t="n"/>
      <c r="Q91" s="13">
        <f>IF(C91="","",IFERROR(VLOOKUP(C91,'Paramètres'!$A$4:$B$103,2,FALSE),"Non renseigné"))</f>
        <v/>
      </c>
    </row>
    <row r="92">
      <c r="A92" s="2" t="n"/>
      <c r="B92" s="3" t="n"/>
      <c r="C92" s="4" t="n"/>
      <c r="D92" s="2" t="n"/>
      <c r="E92" s="2" t="n"/>
      <c r="F92" s="4" t="n"/>
      <c r="G92" s="4" t="n"/>
      <c r="H92" s="5" t="n"/>
      <c r="I92" s="5" t="n"/>
      <c r="J92" s="5" t="n"/>
      <c r="K92" s="10">
        <f>IF(H92="","",J92-I92)</f>
        <v/>
      </c>
      <c r="L92" s="11">
        <f>IF(H92="","",IFERROR(J92/H92,0))</f>
        <v/>
      </c>
      <c r="M92" s="11">
        <f>IF(H92="","",'Paramètres'!$F$4)</f>
        <v/>
      </c>
      <c r="N92" s="10">
        <f>IF(H92="","",H92*(1+M92))</f>
        <v/>
      </c>
      <c r="O92" s="12">
        <f>IF(H92="","",IF(J92&gt;H92,"Dépassement",IF(J92&gt;=H92*'Paramètres'!$F$5,"À surveiller","Conforme")))</f>
        <v/>
      </c>
      <c r="P92" s="4" t="n"/>
      <c r="Q92" s="13">
        <f>IF(C92="","",IFERROR(VLOOKUP(C92,'Paramètres'!$A$4:$B$103,2,FALSE),"Non renseigné"))</f>
        <v/>
      </c>
    </row>
    <row r="93">
      <c r="A93" s="2" t="n"/>
      <c r="B93" s="3" t="n"/>
      <c r="C93" s="4" t="n"/>
      <c r="D93" s="2" t="n"/>
      <c r="E93" s="2" t="n"/>
      <c r="F93" s="4" t="n"/>
      <c r="G93" s="4" t="n"/>
      <c r="H93" s="5" t="n"/>
      <c r="I93" s="5" t="n"/>
      <c r="J93" s="5" t="n"/>
      <c r="K93" s="10">
        <f>IF(H93="","",J93-I93)</f>
        <v/>
      </c>
      <c r="L93" s="11">
        <f>IF(H93="","",IFERROR(J93/H93,0))</f>
        <v/>
      </c>
      <c r="M93" s="11">
        <f>IF(H93="","",'Paramètres'!$F$4)</f>
        <v/>
      </c>
      <c r="N93" s="10">
        <f>IF(H93="","",H93*(1+M93))</f>
        <v/>
      </c>
      <c r="O93" s="12">
        <f>IF(H93="","",IF(J93&gt;H93,"Dépassement",IF(J93&gt;=H93*'Paramètres'!$F$5,"À surveiller","Conforme")))</f>
        <v/>
      </c>
      <c r="P93" s="4" t="n"/>
      <c r="Q93" s="13">
        <f>IF(C93="","",IFERROR(VLOOKUP(C93,'Paramètres'!$A$4:$B$103,2,FALSE),"Non renseigné"))</f>
        <v/>
      </c>
    </row>
    <row r="94">
      <c r="A94" s="2" t="n"/>
      <c r="B94" s="3" t="n"/>
      <c r="C94" s="4" t="n"/>
      <c r="D94" s="2" t="n"/>
      <c r="E94" s="2" t="n"/>
      <c r="F94" s="4" t="n"/>
      <c r="G94" s="4" t="n"/>
      <c r="H94" s="5" t="n"/>
      <c r="I94" s="5" t="n"/>
      <c r="J94" s="5" t="n"/>
      <c r="K94" s="10">
        <f>IF(H94="","",J94-I94)</f>
        <v/>
      </c>
      <c r="L94" s="11">
        <f>IF(H94="","",IFERROR(J94/H94,0))</f>
        <v/>
      </c>
      <c r="M94" s="11">
        <f>IF(H94="","",'Paramètres'!$F$4)</f>
        <v/>
      </c>
      <c r="N94" s="10">
        <f>IF(H94="","",H94*(1+M94))</f>
        <v/>
      </c>
      <c r="O94" s="12">
        <f>IF(H94="","",IF(J94&gt;H94,"Dépassement",IF(J94&gt;=H94*'Paramètres'!$F$5,"À surveiller","Conforme")))</f>
        <v/>
      </c>
      <c r="P94" s="4" t="n"/>
      <c r="Q94" s="13">
        <f>IF(C94="","",IFERROR(VLOOKUP(C94,'Paramètres'!$A$4:$B$103,2,FALSE),"Non renseigné"))</f>
        <v/>
      </c>
    </row>
    <row r="95">
      <c r="A95" s="2" t="n"/>
      <c r="B95" s="3" t="n"/>
      <c r="C95" s="4" t="n"/>
      <c r="D95" s="2" t="n"/>
      <c r="E95" s="2" t="n"/>
      <c r="F95" s="4" t="n"/>
      <c r="G95" s="4" t="n"/>
      <c r="H95" s="5" t="n"/>
      <c r="I95" s="5" t="n"/>
      <c r="J95" s="5" t="n"/>
      <c r="K95" s="10">
        <f>IF(H95="","",J95-I95)</f>
        <v/>
      </c>
      <c r="L95" s="11">
        <f>IF(H95="","",IFERROR(J95/H95,0))</f>
        <v/>
      </c>
      <c r="M95" s="11">
        <f>IF(H95="","",'Paramètres'!$F$4)</f>
        <v/>
      </c>
      <c r="N95" s="10">
        <f>IF(H95="","",H95*(1+M95))</f>
        <v/>
      </c>
      <c r="O95" s="12">
        <f>IF(H95="","",IF(J95&gt;H95,"Dépassement",IF(J95&gt;=H95*'Paramètres'!$F$5,"À surveiller","Conforme")))</f>
        <v/>
      </c>
      <c r="P95" s="4" t="n"/>
      <c r="Q95" s="13">
        <f>IF(C95="","",IFERROR(VLOOKUP(C95,'Paramètres'!$A$4:$B$103,2,FALSE),"Non renseigné"))</f>
        <v/>
      </c>
    </row>
    <row r="96">
      <c r="A96" s="2" t="n"/>
      <c r="B96" s="3" t="n"/>
      <c r="C96" s="4" t="n"/>
      <c r="D96" s="2" t="n"/>
      <c r="E96" s="2" t="n"/>
      <c r="F96" s="4" t="n"/>
      <c r="G96" s="4" t="n"/>
      <c r="H96" s="5" t="n"/>
      <c r="I96" s="5" t="n"/>
      <c r="J96" s="5" t="n"/>
      <c r="K96" s="10">
        <f>IF(H96="","",J96-I96)</f>
        <v/>
      </c>
      <c r="L96" s="11">
        <f>IF(H96="","",IFERROR(J96/H96,0))</f>
        <v/>
      </c>
      <c r="M96" s="11">
        <f>IF(H96="","",'Paramètres'!$F$4)</f>
        <v/>
      </c>
      <c r="N96" s="10">
        <f>IF(H96="","",H96*(1+M96))</f>
        <v/>
      </c>
      <c r="O96" s="12">
        <f>IF(H96="","",IF(J96&gt;H96,"Dépassement",IF(J96&gt;=H96*'Paramètres'!$F$5,"À surveiller","Conforme")))</f>
        <v/>
      </c>
      <c r="P96" s="4" t="n"/>
      <c r="Q96" s="13">
        <f>IF(C96="","",IFERROR(VLOOKUP(C96,'Paramètres'!$A$4:$B$103,2,FALSE),"Non renseigné"))</f>
        <v/>
      </c>
    </row>
    <row r="97">
      <c r="A97" s="2" t="n"/>
      <c r="B97" s="3" t="n"/>
      <c r="C97" s="4" t="n"/>
      <c r="D97" s="2" t="n"/>
      <c r="E97" s="2" t="n"/>
      <c r="F97" s="4" t="n"/>
      <c r="G97" s="4" t="n"/>
      <c r="H97" s="5" t="n"/>
      <c r="I97" s="5" t="n"/>
      <c r="J97" s="5" t="n"/>
      <c r="K97" s="10">
        <f>IF(H97="","",J97-I97)</f>
        <v/>
      </c>
      <c r="L97" s="11">
        <f>IF(H97="","",IFERROR(J97/H97,0))</f>
        <v/>
      </c>
      <c r="M97" s="11">
        <f>IF(H97="","",'Paramètres'!$F$4)</f>
        <v/>
      </c>
      <c r="N97" s="10">
        <f>IF(H97="","",H97*(1+M97))</f>
        <v/>
      </c>
      <c r="O97" s="12">
        <f>IF(H97="","",IF(J97&gt;H97,"Dépassement",IF(J97&gt;=H97*'Paramètres'!$F$5,"À surveiller","Conforme")))</f>
        <v/>
      </c>
      <c r="P97" s="4" t="n"/>
      <c r="Q97" s="13">
        <f>IF(C97="","",IFERROR(VLOOKUP(C97,'Paramètres'!$A$4:$B$103,2,FALSE),"Non renseigné"))</f>
        <v/>
      </c>
    </row>
    <row r="98">
      <c r="A98" s="2" t="n"/>
      <c r="B98" s="3" t="n"/>
      <c r="C98" s="4" t="n"/>
      <c r="D98" s="2" t="n"/>
      <c r="E98" s="2" t="n"/>
      <c r="F98" s="4" t="n"/>
      <c r="G98" s="4" t="n"/>
      <c r="H98" s="5" t="n"/>
      <c r="I98" s="5" t="n"/>
      <c r="J98" s="5" t="n"/>
      <c r="K98" s="10">
        <f>IF(H98="","",J98-I98)</f>
        <v/>
      </c>
      <c r="L98" s="11">
        <f>IF(H98="","",IFERROR(J98/H98,0))</f>
        <v/>
      </c>
      <c r="M98" s="11">
        <f>IF(H98="","",'Paramètres'!$F$4)</f>
        <v/>
      </c>
      <c r="N98" s="10">
        <f>IF(H98="","",H98*(1+M98))</f>
        <v/>
      </c>
      <c r="O98" s="12">
        <f>IF(H98="","",IF(J98&gt;H98,"Dépassement",IF(J98&gt;=H98*'Paramètres'!$F$5,"À surveiller","Conforme")))</f>
        <v/>
      </c>
      <c r="P98" s="4" t="n"/>
      <c r="Q98" s="13">
        <f>IF(C98="","",IFERROR(VLOOKUP(C98,'Paramètres'!$A$4:$B$103,2,FALSE),"Non renseigné"))</f>
        <v/>
      </c>
    </row>
    <row r="99">
      <c r="A99" s="2" t="n"/>
      <c r="B99" s="3" t="n"/>
      <c r="C99" s="4" t="n"/>
      <c r="D99" s="2" t="n"/>
      <c r="E99" s="2" t="n"/>
      <c r="F99" s="4" t="n"/>
      <c r="G99" s="4" t="n"/>
      <c r="H99" s="5" t="n"/>
      <c r="I99" s="5" t="n"/>
      <c r="J99" s="5" t="n"/>
      <c r="K99" s="10">
        <f>IF(H99="","",J99-I99)</f>
        <v/>
      </c>
      <c r="L99" s="11">
        <f>IF(H99="","",IFERROR(J99/H99,0))</f>
        <v/>
      </c>
      <c r="M99" s="11">
        <f>IF(H99="","",'Paramètres'!$F$4)</f>
        <v/>
      </c>
      <c r="N99" s="10">
        <f>IF(H99="","",H99*(1+M99))</f>
        <v/>
      </c>
      <c r="O99" s="12">
        <f>IF(H99="","",IF(J99&gt;H99,"Dépassement",IF(J99&gt;=H99*'Paramètres'!$F$5,"À surveiller","Conforme")))</f>
        <v/>
      </c>
      <c r="P99" s="4" t="n"/>
      <c r="Q99" s="13">
        <f>IF(C99="","",IFERROR(VLOOKUP(C99,'Paramètres'!$A$4:$B$103,2,FALSE),"Non renseigné"))</f>
        <v/>
      </c>
    </row>
    <row r="100">
      <c r="A100" s="2" t="n"/>
      <c r="B100" s="3" t="n"/>
      <c r="C100" s="4" t="n"/>
      <c r="D100" s="2" t="n"/>
      <c r="E100" s="2" t="n"/>
      <c r="F100" s="4" t="n"/>
      <c r="G100" s="4" t="n"/>
      <c r="H100" s="5" t="n"/>
      <c r="I100" s="5" t="n"/>
      <c r="J100" s="5" t="n"/>
      <c r="K100" s="10">
        <f>IF(H100="","",J100-I100)</f>
        <v/>
      </c>
      <c r="L100" s="11">
        <f>IF(H100="","",IFERROR(J100/H100,0))</f>
        <v/>
      </c>
      <c r="M100" s="11">
        <f>IF(H100="","",'Paramètres'!$F$4)</f>
        <v/>
      </c>
      <c r="N100" s="10">
        <f>IF(H100="","",H100*(1+M100))</f>
        <v/>
      </c>
      <c r="O100" s="12">
        <f>IF(H100="","",IF(J100&gt;H100,"Dépassement",IF(J100&gt;=H100*'Paramètres'!$F$5,"À surveiller","Conforme")))</f>
        <v/>
      </c>
      <c r="P100" s="4" t="n"/>
      <c r="Q100" s="13">
        <f>IF(C100="","",IFERROR(VLOOKUP(C100,'Paramètres'!$A$4:$B$103,2,FALSE),"Non renseigné"))</f>
        <v/>
      </c>
    </row>
    <row r="101">
      <c r="A101" s="2" t="n"/>
      <c r="B101" s="3" t="n"/>
      <c r="C101" s="4" t="n"/>
      <c r="D101" s="2" t="n"/>
      <c r="E101" s="2" t="n"/>
      <c r="F101" s="4" t="n"/>
      <c r="G101" s="4" t="n"/>
      <c r="H101" s="5" t="n"/>
      <c r="I101" s="5" t="n"/>
      <c r="J101" s="5" t="n"/>
      <c r="K101" s="10">
        <f>IF(H101="","",J101-I101)</f>
        <v/>
      </c>
      <c r="L101" s="11">
        <f>IF(H101="","",IFERROR(J101/H101,0))</f>
        <v/>
      </c>
      <c r="M101" s="11">
        <f>IF(H101="","",'Paramètres'!$F$4)</f>
        <v/>
      </c>
      <c r="N101" s="10">
        <f>IF(H101="","",H101*(1+M101))</f>
        <v/>
      </c>
      <c r="O101" s="12">
        <f>IF(H101="","",IF(J101&gt;H101,"Dépassement",IF(J101&gt;=H101*'Paramètres'!$F$5,"À surveiller","Conforme")))</f>
        <v/>
      </c>
      <c r="P101" s="4" t="n"/>
      <c r="Q101" s="13">
        <f>IF(C101="","",IFERROR(VLOOKUP(C101,'Paramètres'!$A$4:$B$103,2,FALSE),"Non renseigné"))</f>
        <v/>
      </c>
    </row>
    <row r="102" ht="25" customHeight="1">
      <c r="A102" s="14" t="inlineStr">
        <is>
          <t>TOTAL</t>
        </is>
      </c>
      <c r="B102" s="15" t="n"/>
      <c r="C102" s="15" t="n"/>
      <c r="D102" s="15" t="n"/>
      <c r="E102" s="15" t="n"/>
      <c r="F102" s="15" t="n"/>
      <c r="G102" s="15" t="n"/>
      <c r="H102" s="16">
        <f>SUM(H2:H101)</f>
        <v/>
      </c>
      <c r="I102" s="16">
        <f>SUM(I2:I101)</f>
        <v/>
      </c>
      <c r="J102" s="16">
        <f>SUM(J2:J101)</f>
        <v/>
      </c>
      <c r="K102" s="16">
        <f>SUM(K2:K101)</f>
        <v/>
      </c>
      <c r="L102" s="17">
        <f>IFERROR(AVERAGE(L2:L101),0)</f>
        <v/>
      </c>
      <c r="M102" s="15" t="n"/>
      <c r="N102" s="16">
        <f>SUM(N2:N101)</f>
        <v/>
      </c>
      <c r="O102" s="15" t="n"/>
      <c r="P102" s="15" t="inlineStr">
        <is>
          <t>Calcul sur 100 lignes préparées</t>
        </is>
      </c>
      <c r="Q102" s="15" t="n"/>
    </row>
  </sheetData>
  <autoFilter ref="A1:Q101"/>
  <conditionalFormatting sqref="O2:O101">
    <cfRule type="expression" priority="1" dxfId="0">
      <formula>$O2="Conforme"</formula>
    </cfRule>
    <cfRule type="expression" priority="2" dxfId="1">
      <formula>$O2="À surveiller"</formula>
    </cfRule>
    <cfRule type="expression" priority="3" dxfId="2">
      <formula>$O2="Dépassement"</formula>
    </cfRule>
  </conditionalFormatting>
  <conditionalFormatting sqref="L2:L101">
    <cfRule type="dataBar" priority="4">
      <dataBar showValue="1">
        <cfvo type="num" val="0"/>
        <cfvo type="num" val="1"/>
        <color rgb="0016A34A"/>
      </dataBar>
    </cfRule>
  </conditionalFormatting>
  <dataValidations count="5">
    <dataValidation sqref="C2:C101" showErrorMessage="1" showInputMessage="1" allowBlank="1" type="list">
      <formula1>"Camille Martin,Julien Bernard,Chloé Dubois,Thomas Leroy,Léa Moreau,Nicolas Petit,Manon Robert,Hugo Richard,Émilie Durand"</formula1>
    </dataValidation>
    <dataValidation sqref="D2:D101" showErrorMessage="1" showInputMessage="1" allowBlank="1" type="list">
      <formula1>"Paris,Lyon,Marseille,Toulouse,Bordeaux,Lille,Nantes,Strasbourg,Rennes"</formula1>
    </dataValidation>
    <dataValidation sqref="E2:E101" showErrorMessage="1" showInputMessage="1" allowBlank="1" type="list">
      <formula1>"Matériel,Logiciels,Cybersécurité,Cloud,Télécoms,Maintenance,Conseil,Formation"</formula1>
    </dataValidation>
    <dataValidation sqref="F2:F101" showErrorMessage="1" showInputMessage="1" allowBlank="1" type="list">
      <formula1>"OVHcloud,Orange Business,Dell France,Microsoft France,Sopra Steria,SFR Business,Cisco France,Axians,LDLC Pro,Cegos"</formula1>
    </dataValidation>
    <dataValidation sqref="H2:J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97316"/>
    <outlinePr summaryBelow="1" summaryRight="1"/>
    <pageSetUpPr/>
  </sheetPr>
  <dimension ref="A1:N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2" customWidth="1" min="3" max="3"/>
    <col width="18" customWidth="1" min="4" max="4"/>
    <col width="20" customWidth="1" min="5" max="5"/>
    <col width="18" customWidth="1" min="6" max="6"/>
    <col width="4" customWidth="1" min="7" max="7"/>
    <col width="31" customWidth="1" min="8" max="8"/>
    <col width="18" customWidth="1" min="9" max="9"/>
  </cols>
  <sheetData>
    <row r="1" ht="28" customHeight="1">
      <c r="A1" s="18" t="inlineStr">
        <is>
          <t>Synthèse — Budget informatique 2026</t>
        </is>
      </c>
    </row>
    <row r="2">
      <c r="A2" s="19" t="inlineStr">
        <is>
          <t>Tableau de bord à destination de la direction financière et de la DSI.</t>
        </is>
      </c>
    </row>
    <row r="3">
      <c r="A3" s="20" t="inlineStr">
        <is>
          <t>Indicateur</t>
        </is>
      </c>
      <c r="B3" s="20" t="inlineStr">
        <is>
          <t>Valeur</t>
        </is>
      </c>
    </row>
    <row r="4">
      <c r="A4" s="9" t="inlineStr">
        <is>
          <t>Budget prévisionnel total HT</t>
        </is>
      </c>
      <c r="B4" s="6">
        <f>SUM('Budget IT'!$H$2:$H$101)</f>
        <v/>
      </c>
    </row>
    <row r="5">
      <c r="A5" s="13" t="inlineStr">
        <is>
          <t>Dépenses réalisées HT</t>
        </is>
      </c>
      <c r="B5" s="10">
        <f>SUM('Budget IT'!$J$2:$J$101)</f>
        <v/>
      </c>
    </row>
    <row r="6">
      <c r="A6" s="9" t="inlineStr">
        <is>
          <t>Écart total HT</t>
        </is>
      </c>
      <c r="B6" s="6">
        <f>SUM('Budget IT'!$K$2:$K$101)</f>
        <v/>
      </c>
    </row>
    <row r="7">
      <c r="A7" s="13" t="inlineStr">
        <is>
          <t>Taux global de consommation</t>
        </is>
      </c>
      <c r="B7" s="21">
        <f>IFERROR(B5/B4,0)</f>
        <v/>
      </c>
    </row>
    <row r="8">
      <c r="A8" s="9" t="inlineStr">
        <is>
          <t>Nombre de postes en dépassement</t>
        </is>
      </c>
      <c r="B8" s="22">
        <f>COUNTIF('Budget IT'!$O$2:$O$101,"Dépassement")</f>
        <v/>
      </c>
    </row>
    <row r="9">
      <c r="A9" s="13" t="inlineStr">
        <is>
          <t>Dépense moyenne par projet</t>
        </is>
      </c>
      <c r="B9" s="10">
        <f>IFERROR(AVERAGE('Budget IT'!$J$2:$J$101),0)</f>
        <v/>
      </c>
    </row>
    <row r="12">
      <c r="A12" s="20" t="inlineStr">
        <is>
          <t>Catégorie</t>
        </is>
      </c>
      <c r="B12" s="20" t="inlineStr">
        <is>
          <t>Budget prévu HT</t>
        </is>
      </c>
      <c r="C12" s="20" t="inlineStr">
        <is>
          <t>Dépenses réalisées HT</t>
        </is>
      </c>
      <c r="D12" s="20" t="inlineStr">
        <is>
          <t>Écart HT</t>
        </is>
      </c>
      <c r="E12" s="20" t="inlineStr">
        <is>
          <t>Taux de consommation</t>
        </is>
      </c>
      <c r="F12" s="20" t="inlineStr">
        <is>
          <t>Nombre de projets</t>
        </is>
      </c>
      <c r="H12" s="20" t="inlineStr">
        <is>
          <t>Contrôle de cohérence TVA</t>
        </is>
      </c>
      <c r="I12" s="20" t="inlineStr">
        <is>
          <t>Valeur</t>
        </is>
      </c>
    </row>
    <row r="13">
      <c r="A13" s="9" t="inlineStr">
        <is>
          <t>Matériel</t>
        </is>
      </c>
      <c r="B13" s="6">
        <f>SUMIF('Budget IT'!$E$2:$E$101,A13,'Budget IT'!$H$2:$H$101)</f>
        <v/>
      </c>
      <c r="C13" s="6">
        <f>SUMIF('Budget IT'!$E$2:$E$101,A13,'Budget IT'!$J$2:$J$101)</f>
        <v/>
      </c>
      <c r="D13" s="6">
        <f>SUMIF('Budget IT'!$E$2:$E$101,A13,'Budget IT'!$K$2:$K$101)</f>
        <v/>
      </c>
      <c r="E13" s="23">
        <f>IFERROR(C13/B13,0)</f>
        <v/>
      </c>
      <c r="F13" s="22">
        <f>COUNTIF('Budget IT'!$E$2:$E$101,A13)</f>
        <v/>
      </c>
      <c r="H13" s="9" t="inlineStr">
        <is>
          <t>Écart TTC théorique (doit être nul)</t>
        </is>
      </c>
      <c r="I13" s="6">
        <f>IFERROR(SUM('Budget IT'!$N$2:$N$101)-SUM('Budget IT'!$H$2:$H$101)*(1+'Paramètres'!$F$4),0)</f>
        <v/>
      </c>
    </row>
    <row r="14">
      <c r="A14" s="13" t="inlineStr">
        <is>
          <t>Logiciels</t>
        </is>
      </c>
      <c r="B14" s="10">
        <f>SUMIF('Budget IT'!$E$2:$E$101,A14,'Budget IT'!$H$2:$H$101)</f>
        <v/>
      </c>
      <c r="C14" s="10">
        <f>SUMIF('Budget IT'!$E$2:$E$101,A14,'Budget IT'!$J$2:$J$101)</f>
        <v/>
      </c>
      <c r="D14" s="10">
        <f>SUMIF('Budget IT'!$E$2:$E$101,A14,'Budget IT'!$K$2:$K$101)</f>
        <v/>
      </c>
      <c r="E14" s="21">
        <f>IFERROR(C14/B14,0)</f>
        <v/>
      </c>
      <c r="F14" s="24">
        <f>COUNTIF('Budget IT'!$E$2:$E$101,A14)</f>
        <v/>
      </c>
    </row>
    <row r="15">
      <c r="A15" s="9" t="inlineStr">
        <is>
          <t>Cybersécurité</t>
        </is>
      </c>
      <c r="B15" s="6">
        <f>SUMIF('Budget IT'!$E$2:$E$101,A15,'Budget IT'!$H$2:$H$101)</f>
        <v/>
      </c>
      <c r="C15" s="6">
        <f>SUMIF('Budget IT'!$E$2:$E$101,A15,'Budget IT'!$J$2:$J$101)</f>
        <v/>
      </c>
      <c r="D15" s="6">
        <f>SUMIF('Budget IT'!$E$2:$E$101,A15,'Budget IT'!$K$2:$K$101)</f>
        <v/>
      </c>
      <c r="E15" s="23">
        <f>IFERROR(C15/B15,0)</f>
        <v/>
      </c>
      <c r="F15" s="22">
        <f>COUNTIF('Budget IT'!$E$2:$E$101,A15)</f>
        <v/>
      </c>
    </row>
    <row r="16">
      <c r="A16" s="13" t="inlineStr">
        <is>
          <t>Cloud</t>
        </is>
      </c>
      <c r="B16" s="10">
        <f>SUMIF('Budget IT'!$E$2:$E$101,A16,'Budget IT'!$H$2:$H$101)</f>
        <v/>
      </c>
      <c r="C16" s="10">
        <f>SUMIF('Budget IT'!$E$2:$E$101,A16,'Budget IT'!$J$2:$J$101)</f>
        <v/>
      </c>
      <c r="D16" s="10">
        <f>SUMIF('Budget IT'!$E$2:$E$101,A16,'Budget IT'!$K$2:$K$101)</f>
        <v/>
      </c>
      <c r="E16" s="21">
        <f>IFERROR(C16/B16,0)</f>
        <v/>
      </c>
      <c r="F16" s="24">
        <f>COUNTIF('Budget IT'!$E$2:$E$101,A16)</f>
        <v/>
      </c>
    </row>
    <row r="17">
      <c r="A17" s="9" t="inlineStr">
        <is>
          <t>Télécoms</t>
        </is>
      </c>
      <c r="B17" s="6">
        <f>SUMIF('Budget IT'!$E$2:$E$101,A17,'Budget IT'!$H$2:$H$101)</f>
        <v/>
      </c>
      <c r="C17" s="6">
        <f>SUMIF('Budget IT'!$E$2:$E$101,A17,'Budget IT'!$J$2:$J$101)</f>
        <v/>
      </c>
      <c r="D17" s="6">
        <f>SUMIF('Budget IT'!$E$2:$E$101,A17,'Budget IT'!$K$2:$K$101)</f>
        <v/>
      </c>
      <c r="E17" s="23">
        <f>IFERROR(C17/B17,0)</f>
        <v/>
      </c>
      <c r="F17" s="22">
        <f>COUNTIF('Budget IT'!$E$2:$E$101,A17)</f>
        <v/>
      </c>
    </row>
    <row r="18">
      <c r="A18" s="13" t="inlineStr">
        <is>
          <t>Maintenance</t>
        </is>
      </c>
      <c r="B18" s="10">
        <f>SUMIF('Budget IT'!$E$2:$E$101,A18,'Budget IT'!$H$2:$H$101)</f>
        <v/>
      </c>
      <c r="C18" s="10">
        <f>SUMIF('Budget IT'!$E$2:$E$101,A18,'Budget IT'!$J$2:$J$101)</f>
        <v/>
      </c>
      <c r="D18" s="10">
        <f>SUMIF('Budget IT'!$E$2:$E$101,A18,'Budget IT'!$K$2:$K$101)</f>
        <v/>
      </c>
      <c r="E18" s="21">
        <f>IFERROR(C18/B18,0)</f>
        <v/>
      </c>
      <c r="F18" s="24">
        <f>COUNTIF('Budget IT'!$E$2:$E$101,A18)</f>
        <v/>
      </c>
    </row>
    <row r="19">
      <c r="A19" s="9" t="inlineStr">
        <is>
          <t>Conseil</t>
        </is>
      </c>
      <c r="B19" s="6">
        <f>SUMIF('Budget IT'!$E$2:$E$101,A19,'Budget IT'!$H$2:$H$101)</f>
        <v/>
      </c>
      <c r="C19" s="6">
        <f>SUMIF('Budget IT'!$E$2:$E$101,A19,'Budget IT'!$J$2:$J$101)</f>
        <v/>
      </c>
      <c r="D19" s="6">
        <f>SUMIF('Budget IT'!$E$2:$E$101,A19,'Budget IT'!$K$2:$K$101)</f>
        <v/>
      </c>
      <c r="E19" s="23">
        <f>IFERROR(C19/B19,0)</f>
        <v/>
      </c>
      <c r="F19" s="22">
        <f>COUNTIF('Budget IT'!$E$2:$E$101,A19)</f>
        <v/>
      </c>
    </row>
    <row r="20">
      <c r="A20" s="13" t="inlineStr">
        <is>
          <t>Formation</t>
        </is>
      </c>
      <c r="B20" s="10">
        <f>SUMIF('Budget IT'!$E$2:$E$101,A20,'Budget IT'!$H$2:$H$101)</f>
        <v/>
      </c>
      <c r="C20" s="10">
        <f>SUMIF('Budget IT'!$E$2:$E$101,A20,'Budget IT'!$J$2:$J$101)</f>
        <v/>
      </c>
      <c r="D20" s="10">
        <f>SUMIF('Budget IT'!$E$2:$E$101,A20,'Budget IT'!$K$2:$K$101)</f>
        <v/>
      </c>
      <c r="E20" s="21">
        <f>IFERROR(C20/B20,0)</f>
        <v/>
      </c>
      <c r="F20" s="24">
        <f>COUNTIF('Budget IT'!$E$2:$E$101,A20)</f>
        <v/>
      </c>
    </row>
  </sheetData>
  <mergeCells count="1">
    <mergeCell ref="A1:N1"/>
  </mergeCells>
  <conditionalFormatting sqref="I13">
    <cfRule type="expression" priority="1" dxfId="2">
      <formula>I13&lt;&gt;0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2946A"/>
    <outlinePr summaryBelow="1" summaryRight="1"/>
    <pageSetUpPr/>
  </sheetPr>
  <dimension ref="A1:F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" customWidth="1" min="3" max="3"/>
    <col width="4" customWidth="1" min="4" max="4"/>
    <col width="31" customWidth="1" min="5" max="5"/>
    <col width="16" customWidth="1" min="6" max="6"/>
  </cols>
  <sheetData>
    <row r="1" ht="28" customHeight="1">
      <c r="A1" s="18" t="inlineStr">
        <is>
          <t>Paramètres de calcul et responsables référents — Budget informatique 2026</t>
        </is>
      </c>
    </row>
    <row r="2">
      <c r="A2" s="19" t="inlineStr">
        <is>
          <t>Complétez les responsables référents si nécessaire. Les taux sont modifiables et appliqués automatiquement dans la feuille Budget IT.</t>
        </is>
      </c>
    </row>
    <row r="3">
      <c r="A3" s="20" t="inlineStr">
        <is>
          <t>Responsable</t>
        </is>
      </c>
      <c r="B3" s="20" t="inlineStr">
        <is>
          <t>Responsable référent</t>
        </is>
      </c>
      <c r="E3" s="20" t="inlineStr">
        <is>
          <t>Paramètre</t>
        </is>
      </c>
      <c r="F3" s="20" t="inlineStr">
        <is>
          <t>Valeur</t>
        </is>
      </c>
    </row>
    <row r="4">
      <c r="A4" s="4" t="inlineStr">
        <is>
          <t>Camille Martin</t>
        </is>
      </c>
      <c r="B4" s="4" t="inlineStr">
        <is>
          <t>Claire Lefèvre</t>
        </is>
      </c>
      <c r="E4" s="9" t="inlineStr">
        <is>
          <t>Taux de TVA par défaut</t>
        </is>
      </c>
      <c r="F4" s="25" t="n">
        <v>0.2</v>
      </c>
    </row>
    <row r="5">
      <c r="A5" s="4" t="inlineStr">
        <is>
          <t>Julien Bernard</t>
        </is>
      </c>
      <c r="B5" s="4" t="inlineStr">
        <is>
          <t>Marc Fournier</t>
        </is>
      </c>
      <c r="E5" s="9" t="inlineStr">
        <is>
          <t>Seuil de suivi budgétaire</t>
        </is>
      </c>
      <c r="F5" s="25" t="n">
        <v>0.8</v>
      </c>
    </row>
    <row r="6">
      <c r="A6" s="4" t="inlineStr">
        <is>
          <t>Chloé Dubois</t>
        </is>
      </c>
      <c r="B6" s="4" t="inlineStr">
        <is>
          <t>Sophie Girard</t>
        </is>
      </c>
    </row>
    <row r="7">
      <c r="A7" s="4" t="inlineStr">
        <is>
          <t>Thomas Leroy</t>
        </is>
      </c>
      <c r="B7" s="4" t="inlineStr">
        <is>
          <t>Antoine Roux</t>
        </is>
      </c>
    </row>
    <row r="8">
      <c r="A8" s="4" t="inlineStr">
        <is>
          <t>Léa Moreau</t>
        </is>
      </c>
      <c r="B8" s="4" t="inlineStr">
        <is>
          <t>Claire Lefèvre</t>
        </is>
      </c>
    </row>
    <row r="9">
      <c r="A9" s="4" t="inlineStr">
        <is>
          <t>Nicolas Petit</t>
        </is>
      </c>
      <c r="B9" s="4" t="inlineStr">
        <is>
          <t>Marc Fournier</t>
        </is>
      </c>
    </row>
    <row r="10">
      <c r="A10" s="4" t="inlineStr">
        <is>
          <t>Manon Robert</t>
        </is>
      </c>
      <c r="B10" s="4" t="inlineStr">
        <is>
          <t>Sophie Girard</t>
        </is>
      </c>
    </row>
    <row r="11">
      <c r="A11" s="4" t="inlineStr">
        <is>
          <t>Hugo Richard</t>
        </is>
      </c>
      <c r="B11" s="4" t="inlineStr">
        <is>
          <t>Antoine Roux</t>
        </is>
      </c>
    </row>
    <row r="12">
      <c r="A12" s="4" t="inlineStr">
        <is>
          <t>Émilie Durand</t>
        </is>
      </c>
      <c r="B12" s="4" t="inlineStr">
        <is>
          <t>Claire Lefèvre</t>
        </is>
      </c>
    </row>
    <row r="13">
      <c r="A13" s="4" t="n"/>
      <c r="B13" s="4" t="n"/>
    </row>
    <row r="14">
      <c r="A14" s="4" t="n"/>
      <c r="B14" s="4" t="n"/>
    </row>
    <row r="15">
      <c r="A15" s="4" t="n"/>
      <c r="B15" s="4" t="n"/>
    </row>
    <row r="16">
      <c r="A16" s="4" t="n"/>
      <c r="B16" s="4" t="n"/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27">
      <c r="A27" s="4" t="n"/>
      <c r="B27" s="4" t="n"/>
    </row>
    <row r="28">
      <c r="A28" s="4" t="n"/>
      <c r="B28" s="4" t="n"/>
    </row>
    <row r="29">
      <c r="A29" s="4" t="n"/>
      <c r="B29" s="4" t="n"/>
    </row>
    <row r="30">
      <c r="A30" s="4" t="n"/>
      <c r="B30" s="4" t="n"/>
    </row>
    <row r="31">
      <c r="A31" s="4" t="n"/>
      <c r="B31" s="4" t="n"/>
    </row>
    <row r="32">
      <c r="A32" s="4" t="n"/>
      <c r="B32" s="4" t="n"/>
    </row>
    <row r="33">
      <c r="A33" s="4" t="n"/>
      <c r="B33" s="4" t="n"/>
    </row>
    <row r="34">
      <c r="A34" s="4" t="n"/>
      <c r="B34" s="4" t="n"/>
    </row>
    <row r="35">
      <c r="A35" s="4" t="n"/>
      <c r="B35" s="4" t="n"/>
    </row>
    <row r="36">
      <c r="A36" s="4" t="n"/>
      <c r="B36" s="4" t="n"/>
    </row>
    <row r="37">
      <c r="A37" s="4" t="n"/>
      <c r="B37" s="4" t="n"/>
    </row>
    <row r="38">
      <c r="A38" s="4" t="n"/>
      <c r="B38" s="4" t="n"/>
    </row>
    <row r="39">
      <c r="A39" s="4" t="n"/>
      <c r="B39" s="4" t="n"/>
    </row>
    <row r="40">
      <c r="A40" s="4" t="n"/>
      <c r="B40" s="4" t="n"/>
    </row>
    <row r="41">
      <c r="A41" s="4" t="n"/>
      <c r="B41" s="4" t="n"/>
    </row>
    <row r="42">
      <c r="A42" s="4" t="n"/>
      <c r="B42" s="4" t="n"/>
    </row>
    <row r="43">
      <c r="A43" s="4" t="n"/>
      <c r="B43" s="4" t="n"/>
    </row>
    <row r="44">
      <c r="A44" s="4" t="n"/>
      <c r="B44" s="4" t="n"/>
    </row>
    <row r="45">
      <c r="A45" s="4" t="n"/>
      <c r="B45" s="4" t="n"/>
    </row>
    <row r="46">
      <c r="A46" s="4" t="n"/>
      <c r="B46" s="4" t="n"/>
    </row>
    <row r="47">
      <c r="A47" s="4" t="n"/>
      <c r="B47" s="4" t="n"/>
    </row>
    <row r="48">
      <c r="A48" s="4" t="n"/>
      <c r="B48" s="4" t="n"/>
    </row>
    <row r="49">
      <c r="A49" s="4" t="n"/>
      <c r="B49" s="4" t="n"/>
    </row>
    <row r="50">
      <c r="A50" s="4" t="n"/>
      <c r="B50" s="4" t="n"/>
    </row>
    <row r="51">
      <c r="A51" s="4" t="n"/>
      <c r="B51" s="4" t="n"/>
    </row>
    <row r="52">
      <c r="A52" s="4" t="n"/>
      <c r="B52" s="4" t="n"/>
    </row>
    <row r="53">
      <c r="A53" s="4" t="n"/>
      <c r="B53" s="4" t="n"/>
    </row>
    <row r="54">
      <c r="A54" s="4" t="n"/>
      <c r="B54" s="4" t="n"/>
    </row>
    <row r="55">
      <c r="A55" s="4" t="n"/>
      <c r="B55" s="4" t="n"/>
    </row>
    <row r="56">
      <c r="A56" s="4" t="n"/>
      <c r="B56" s="4" t="n"/>
    </row>
    <row r="57">
      <c r="A57" s="4" t="n"/>
      <c r="B57" s="4" t="n"/>
    </row>
    <row r="58">
      <c r="A58" s="4" t="n"/>
      <c r="B58" s="4" t="n"/>
    </row>
    <row r="59">
      <c r="A59" s="4" t="n"/>
      <c r="B59" s="4" t="n"/>
    </row>
    <row r="60">
      <c r="A60" s="4" t="n"/>
      <c r="B60" s="4" t="n"/>
    </row>
    <row r="61">
      <c r="A61" s="4" t="n"/>
      <c r="B61" s="4" t="n"/>
    </row>
    <row r="62">
      <c r="A62" s="4" t="n"/>
      <c r="B62" s="4" t="n"/>
    </row>
    <row r="63">
      <c r="A63" s="4" t="n"/>
      <c r="B63" s="4" t="n"/>
    </row>
    <row r="64">
      <c r="A64" s="4" t="n"/>
      <c r="B64" s="4" t="n"/>
    </row>
    <row r="65">
      <c r="A65" s="4" t="n"/>
      <c r="B65" s="4" t="n"/>
    </row>
    <row r="66">
      <c r="A66" s="4" t="n"/>
      <c r="B66" s="4" t="n"/>
    </row>
    <row r="67">
      <c r="A67" s="4" t="n"/>
      <c r="B67" s="4" t="n"/>
    </row>
    <row r="68">
      <c r="A68" s="4" t="n"/>
      <c r="B68" s="4" t="n"/>
    </row>
    <row r="69">
      <c r="A69" s="4" t="n"/>
      <c r="B69" s="4" t="n"/>
    </row>
    <row r="70">
      <c r="A70" s="4" t="n"/>
      <c r="B70" s="4" t="n"/>
    </row>
    <row r="71">
      <c r="A71" s="4" t="n"/>
      <c r="B71" s="4" t="n"/>
    </row>
    <row r="72">
      <c r="A72" s="4" t="n"/>
      <c r="B72" s="4" t="n"/>
    </row>
    <row r="73">
      <c r="A73" s="4" t="n"/>
      <c r="B73" s="4" t="n"/>
    </row>
    <row r="74">
      <c r="A74" s="4" t="n"/>
      <c r="B74" s="4" t="n"/>
    </row>
    <row r="75">
      <c r="A75" s="4" t="n"/>
      <c r="B75" s="4" t="n"/>
    </row>
    <row r="76">
      <c r="A76" s="4" t="n"/>
      <c r="B76" s="4" t="n"/>
    </row>
    <row r="77">
      <c r="A77" s="4" t="n"/>
      <c r="B77" s="4" t="n"/>
    </row>
    <row r="78">
      <c r="A78" s="4" t="n"/>
      <c r="B78" s="4" t="n"/>
    </row>
    <row r="79">
      <c r="A79" s="4" t="n"/>
      <c r="B79" s="4" t="n"/>
    </row>
    <row r="80">
      <c r="A80" s="4" t="n"/>
      <c r="B80" s="4" t="n"/>
    </row>
    <row r="81">
      <c r="A81" s="4" t="n"/>
      <c r="B81" s="4" t="n"/>
    </row>
    <row r="82">
      <c r="A82" s="4" t="n"/>
      <c r="B82" s="4" t="n"/>
    </row>
    <row r="83">
      <c r="A83" s="4" t="n"/>
      <c r="B83" s="4" t="n"/>
    </row>
    <row r="84">
      <c r="A84" s="4" t="n"/>
      <c r="B84" s="4" t="n"/>
    </row>
    <row r="85">
      <c r="A85" s="4" t="n"/>
      <c r="B85" s="4" t="n"/>
    </row>
    <row r="86">
      <c r="A86" s="4" t="n"/>
      <c r="B86" s="4" t="n"/>
    </row>
    <row r="87">
      <c r="A87" s="4" t="n"/>
      <c r="B87" s="4" t="n"/>
    </row>
    <row r="88">
      <c r="A88" s="4" t="n"/>
      <c r="B88" s="4" t="n"/>
    </row>
    <row r="89">
      <c r="A89" s="4" t="n"/>
      <c r="B89" s="4" t="n"/>
    </row>
    <row r="90">
      <c r="A90" s="4" t="n"/>
      <c r="B90" s="4" t="n"/>
    </row>
    <row r="91">
      <c r="A91" s="4" t="n"/>
      <c r="B91" s="4" t="n"/>
    </row>
    <row r="92">
      <c r="A92" s="4" t="n"/>
      <c r="B92" s="4" t="n"/>
    </row>
    <row r="93">
      <c r="A93" s="4" t="n"/>
      <c r="B93" s="4" t="n"/>
    </row>
    <row r="94">
      <c r="A94" s="4" t="n"/>
      <c r="B94" s="4" t="n"/>
    </row>
    <row r="95">
      <c r="A95" s="4" t="n"/>
      <c r="B95" s="4" t="n"/>
    </row>
    <row r="96">
      <c r="A96" s="4" t="n"/>
      <c r="B96" s="4" t="n"/>
    </row>
    <row r="97">
      <c r="A97" s="4" t="n"/>
      <c r="B97" s="4" t="n"/>
    </row>
    <row r="98">
      <c r="A98" s="4" t="n"/>
      <c r="B98" s="4" t="n"/>
    </row>
    <row r="99">
      <c r="A99" s="4" t="n"/>
      <c r="B99" s="4" t="n"/>
    </row>
    <row r="100">
      <c r="A100" s="4" t="n"/>
      <c r="B100" s="4" t="n"/>
    </row>
    <row r="101">
      <c r="A101" s="4" t="n"/>
      <c r="B101" s="4" t="n"/>
    </row>
    <row r="102">
      <c r="A102" s="4" t="n"/>
      <c r="B102" s="4" t="n"/>
    </row>
    <row r="103">
      <c r="A103" s="4" t="n"/>
      <c r="B103" s="4" t="n"/>
    </row>
  </sheetData>
  <autoFilter ref="A3:B103"/>
  <mergeCells count="1">
    <mergeCell ref="A1:F1"/>
  </mergeCells>
  <dataValidations count="1">
    <dataValidation sqref="F4:F5" showErrorMessage="1" showInputMessage="1" allowBlank="0" type="decimal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6A34A"/>
    <outlinePr summaryBelow="1" summaryRight="1"/>
    <pageSetUpPr/>
  </sheetPr>
  <dimension ref="A1:B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05" customWidth="1" min="2" max="2"/>
  </cols>
  <sheetData>
    <row r="1" ht="28" customHeight="1">
      <c r="A1" s="18" t="inlineStr">
        <is>
          <t>Mode d'emploi — Budget informatique 2026</t>
        </is>
      </c>
    </row>
    <row r="3">
      <c r="A3" s="20" t="inlineStr">
        <is>
          <t>Rubrique</t>
        </is>
      </c>
      <c r="B3" s="20" t="inlineStr">
        <is>
          <t>Consigne</t>
        </is>
      </c>
    </row>
    <row r="4" ht="38" customHeight="1">
      <c r="A4" s="26" t="inlineStr">
        <is>
          <t>Feuille Budget IT</t>
        </is>
      </c>
      <c r="B4" s="9" t="inlineStr">
        <is>
          <t>Saisissez ou modifiez les dépenses prévues, engagées et réalisées pour chaque poste ou projet informatique.</t>
        </is>
      </c>
    </row>
    <row r="5" ht="38" customHeight="1">
      <c r="A5" s="27" t="inlineStr">
        <is>
          <t>Cellules jaune pâle</t>
        </is>
      </c>
      <c r="B5" s="13" t="inlineStr">
        <is>
          <t>Les cellules jaune pâle correspondent aux champs à saisir ou à modifier. Elles sont préparées sur 100 lignes opérationnelles.</t>
        </is>
      </c>
    </row>
    <row r="6" ht="38" customHeight="1">
      <c r="A6" s="26" t="inlineStr">
        <is>
          <t>Calculs automatiques</t>
        </is>
      </c>
      <c r="B6" s="9" t="inlineStr">
        <is>
          <t>Les colonnes Écart HT, Taux de consommation, TVA, Budget TTC, Statut et Responsable référent sont calculées automatiquement.</t>
        </is>
      </c>
    </row>
    <row r="7" ht="38" customHeight="1">
      <c r="A7" s="27" t="inlineStr">
        <is>
          <t>Montants</t>
        </is>
      </c>
      <c r="B7" s="13" t="inlineStr">
        <is>
          <t>Les montants sont exprimés en euros HT, sauf indication TTC. Le taux de TVA par défaut est modifiable dans la feuille Paramètres.</t>
        </is>
      </c>
    </row>
    <row r="8" ht="38" customHeight="1">
      <c r="A8" s="26" t="inlineStr">
        <is>
          <t>Actualisation</t>
        </is>
      </c>
      <c r="B8" s="9" t="inlineStr">
        <is>
          <t>Actualisez les dépenses engagées et réalisées au minimum chaque mois afin de fiabiliser le pilotage budgétaire.</t>
        </is>
      </c>
    </row>
    <row r="9" ht="38" customHeight="1">
      <c r="A9" s="27" t="inlineStr">
        <is>
          <t>Suivi DSI</t>
        </is>
      </c>
      <c r="B9" s="13" t="inlineStr">
        <is>
          <t>Les statuts À surveiller et Dépassement nécessitent une analyse de la DSI et, si nécessaire, une action de correction.</t>
        </is>
      </c>
    </row>
    <row r="10" ht="38" customHeight="1">
      <c r="A10" s="26" t="inlineStr">
        <is>
          <t>Synthèse</t>
        </is>
      </c>
      <c r="B10" s="9" t="inlineStr">
        <is>
          <t>La feuille Synthèse présente les indicateurs clés, les analyses par catégorie et les graphiques destinés à la direction financière.</t>
        </is>
      </c>
    </row>
    <row r="11" ht="38" customHeight="1">
      <c r="A11" s="27" t="inlineStr">
        <is>
          <t>Conformité</t>
        </is>
      </c>
      <c r="B11" s="13" t="inlineStr">
        <is>
          <t>Respectez les règles internes d'achat, la politique de sécurité, le RGPD et les recommandations de la CNIL. Archivez les justificatifs.</t>
        </is>
      </c>
    </row>
    <row r="12" ht="38" customHeight="1">
      <c r="A12" s="26" t="inlineStr">
        <is>
          <t>Responsables référents</t>
        </is>
      </c>
      <c r="B12" s="9" t="inlineStr">
        <is>
          <t>La feuille Paramètres permet d'associer un responsable référent à chaque responsable de projet et de modifier les taux de calcul.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2026-09-08T18:29:44Z</dcterms:created>
  <dcterms:modified xmlns:dcterms="http://purl.org/dc/terms/" xmlns:xsi="http://www.w3.org/2001/XMLSchema-instance" xsi:type="dcterms:W3CDTF">2026-09-08T18:29:44Z</dcterms:modified>
</cp:coreProperties>
</file>