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tours" sheetId="1" state="visible" r:id="rId1"/>
    <sheet xmlns:r="http://schemas.openxmlformats.org/officeDocument/2006/relationships" name="Referentiel" sheetId="2" state="visible" r:id="rId2"/>
    <sheet xmlns:r="http://schemas.openxmlformats.org/officeDocument/2006/relationships" name="Synthèse" sheetId="3" state="visible" r:id="rId3"/>
    <sheet xmlns:r="http://schemas.openxmlformats.org/officeDocument/2006/relationships" name="Instructions" sheetId="4" state="visible" r:id="rId4"/>
  </sheets>
  <definedNames>
    <definedName name="_xlnm._FilterDatabase" localSheetId="0" hidden="1">'Retours'!$A$1:$X$101</definedName>
    <definedName name="_xlnm._FilterDatabase" localSheetId="1" hidden="1">'Referentiel'!$A$1:$F$101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#,##0.00&quot; €&quot;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000000"/>
      <sz val="10"/>
    </font>
    <font>
      <name val="Calibri"/>
      <b val="1"/>
      <color rgb="00000000"/>
      <sz val="11"/>
    </font>
    <font>
      <name val="Calibri"/>
      <b val="1"/>
      <color rgb="00FFFFFF"/>
      <sz val="16"/>
    </font>
    <font>
      <name val="Calibri"/>
      <b val="1"/>
      <color rgb="00000000"/>
      <sz val="10"/>
    </font>
  </fonts>
  <fills count="8">
    <fill>
      <patternFill/>
    </fill>
    <fill>
      <patternFill patternType="gray125"/>
    </fill>
    <fill>
      <patternFill patternType="solid">
        <fgColor rgb="000E7A54"/>
      </patternFill>
    </fill>
    <fill>
      <patternFill patternType="solid">
        <fgColor rgb="00FFFBEB"/>
      </patternFill>
    </fill>
    <fill>
      <patternFill patternType="solid">
        <fgColor rgb="00EAF7F1"/>
      </patternFill>
    </fill>
    <fill>
      <patternFill patternType="solid">
        <fgColor rgb="00FFFFFF"/>
      </patternFill>
    </fill>
    <fill>
      <patternFill patternType="solid">
        <fgColor rgb="00F97316"/>
      </patternFill>
    </fill>
    <fill>
      <patternFill patternType="solid">
        <fgColor rgb="0012946A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164" fontId="2" fillId="3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 wrapText="1"/>
    </xf>
    <xf numFmtId="49" fontId="2" fillId="3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center" wrapText="1"/>
    </xf>
    <xf numFmtId="0" fontId="2" fillId="4" borderId="1" applyAlignment="1" pivotButton="0" quotePrefix="0" xfId="0">
      <alignment horizontal="center" vertical="center" wrapText="1"/>
    </xf>
    <xf numFmtId="1" fontId="2" fillId="3" borderId="1" applyAlignment="1" pivotButton="0" quotePrefix="0" xfId="0">
      <alignment horizontal="center" vertical="center" wrapText="1"/>
    </xf>
    <xf numFmtId="165" fontId="2" fillId="4" borderId="1" applyAlignment="1" pivotButton="0" quotePrefix="0" xfId="0">
      <alignment horizontal="center" vertical="center" wrapText="1"/>
    </xf>
    <xf numFmtId="9" fontId="2" fillId="4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center" vertical="center" wrapText="1"/>
    </xf>
    <xf numFmtId="165" fontId="2" fillId="5" borderId="1" applyAlignment="1" pivotButton="0" quotePrefix="0" xfId="0">
      <alignment horizontal="center" vertical="center" wrapText="1"/>
    </xf>
    <xf numFmtId="9" fontId="2" fillId="5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center" vertical="center" wrapText="1"/>
    </xf>
    <xf numFmtId="1" fontId="3" fillId="6" borderId="1" applyAlignment="1" pivotButton="0" quotePrefix="0" xfId="0">
      <alignment horizontal="center" vertical="center" wrapText="1"/>
    </xf>
    <xf numFmtId="165" fontId="3" fillId="6" borderId="1" applyAlignment="1" pivotButton="0" quotePrefix="0" xfId="0">
      <alignment horizontal="center" vertical="center" wrapText="1"/>
    </xf>
    <xf numFmtId="165" fontId="2" fillId="3" borderId="1" applyAlignment="1" pivotButton="0" quotePrefix="0" xfId="0">
      <alignment horizontal="center" vertical="center" wrapText="1"/>
    </xf>
    <xf numFmtId="9" fontId="2" fillId="3" borderId="1" applyAlignment="1" pivotButton="0" quotePrefix="0" xfId="0">
      <alignment horizontal="center" vertical="center" wrapText="1"/>
    </xf>
    <xf numFmtId="0" fontId="4" fillId="2" borderId="0" applyAlignment="1" pivotButton="0" quotePrefix="0" xfId="0">
      <alignment horizontal="center" vertical="center" wrapText="1"/>
    </xf>
    <xf numFmtId="0" fontId="1" fillId="7" borderId="1" applyAlignment="1" pivotButton="0" quotePrefix="0" xfId="0">
      <alignment horizontal="center" vertical="center" wrapText="1"/>
    </xf>
    <xf numFmtId="1" fontId="2" fillId="4" borderId="1" applyAlignment="1" pivotButton="0" quotePrefix="0" xfId="0">
      <alignment horizontal="right" vertical="center" wrapText="1"/>
    </xf>
    <xf numFmtId="1" fontId="2" fillId="5" borderId="1" applyAlignment="1" pivotButton="0" quotePrefix="0" xfId="0">
      <alignment horizontal="right" vertical="center" wrapText="1"/>
    </xf>
    <xf numFmtId="165" fontId="2" fillId="4" borderId="1" applyAlignment="1" pivotButton="0" quotePrefix="0" xfId="0">
      <alignment horizontal="right" vertical="center" wrapText="1"/>
    </xf>
    <xf numFmtId="165" fontId="2" fillId="5" borderId="1" applyAlignment="1" pivotButton="0" quotePrefix="0" xfId="0">
      <alignment horizontal="right" vertical="center" wrapText="1"/>
    </xf>
    <xf numFmtId="9" fontId="2" fillId="5" borderId="1" applyAlignment="1" pivotButton="0" quotePrefix="0" xfId="0">
      <alignment horizontal="right" vertical="center" wrapText="1"/>
    </xf>
    <xf numFmtId="9" fontId="2" fillId="4" borderId="1" applyAlignment="1" pivotButton="0" quotePrefix="0" xfId="0">
      <alignment horizontal="right" vertical="center" wrapText="1"/>
    </xf>
    <xf numFmtId="0" fontId="2" fillId="0" borderId="0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DC2626"/>
        </patternFill>
      </fill>
    </dxf>
    <dxf>
      <font>
        <name val="Calibri"/>
        <b val="1"/>
        <color rgb="00FFFFFF"/>
        <sz val="10"/>
      </font>
      <fill>
        <patternFill patternType="solid">
          <fgColor rgb="0016A34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Nombre de retours par motif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'Synthèse'!B15</f>
            </strRef>
          </tx>
          <spPr>
            <a:solidFill xmlns:a="http://schemas.openxmlformats.org/drawingml/2006/main">
              <a:srgbClr val="0E7A54"/>
            </a:solidFill>
            <a:ln xmlns:a="http://schemas.openxmlformats.org/drawingml/2006/main">
              <a:prstDash val="solid"/>
            </a:ln>
          </spPr>
          <cat>
            <numRef>
              <f>'Synthèse'!$A$16:$A$20</f>
            </numRef>
          </cat>
          <val>
            <numRef>
              <f>'Synthèse'!$B$16:$B$20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Motif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Nombre de retours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Répartition des statuts</a:t>
            </a:r>
          </a:p>
        </rich>
      </tx>
    </title>
    <plotArea>
      <pieChart>
        <varyColors val="1"/>
        <ser>
          <idx val="0"/>
          <order val="0"/>
          <tx>
            <strRef>
              <f>'Synthèse'!E15</f>
            </strRef>
          </tx>
          <spPr>
            <a:ln xmlns:a="http://schemas.openxmlformats.org/drawingml/2006/main">
              <a:prstDash val="solid"/>
            </a:ln>
          </spPr>
          <cat>
            <numRef>
              <f>'Synthèse'!$D$16:$D$19</f>
            </numRef>
          </cat>
          <val>
            <numRef>
              <f>'Synthèse'!$E$16:$E$19</f>
            </numRef>
          </val>
        </ser>
        <dLbls>
          <showPercent val="1"/>
        </dLbls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6</col>
      <colOff>0</colOff>
      <row>2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18</row>
      <rowOff>0</rowOff>
    </from>
    <ext cx="468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10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  <col width="14" customWidth="1" min="3" max="3"/>
    <col width="22" customWidth="1" min="4" max="4"/>
    <col width="16" customWidth="1" min="5" max="5"/>
    <col width="17" customWidth="1" min="6" max="6"/>
    <col width="16" customWidth="1" min="7" max="7"/>
    <col width="18" customWidth="1" min="8" max="8"/>
    <col width="28" customWidth="1" min="9" max="9"/>
    <col width="18" customWidth="1" min="10" max="10"/>
    <col width="17" customWidth="1" min="11" max="11"/>
    <col width="16" customWidth="1" min="12" max="12"/>
    <col width="13" customWidth="1" min="13" max="13"/>
    <col width="15" customWidth="1" min="14" max="14"/>
    <col width="15" customWidth="1" min="15" max="15"/>
    <col width="15" customWidth="1" min="16" max="16"/>
    <col width="23" customWidth="1" min="17" max="17"/>
    <col width="17" customWidth="1" min="18" max="18"/>
    <col width="16" customWidth="1" min="19" max="19"/>
    <col width="14" customWidth="1" min="20" max="20"/>
    <col width="14" customWidth="1" min="21" max="21"/>
    <col width="32" customWidth="1" min="22" max="22"/>
    <col width="19" customWidth="1" min="23" max="23"/>
    <col width="17" customWidth="1" min="24" max="24"/>
  </cols>
  <sheetData>
    <row r="1" ht="34" customHeight="1">
      <c r="A1" s="1" t="inlineStr">
        <is>
          <t>N° bon de retour</t>
        </is>
      </c>
      <c r="B1" s="1" t="inlineStr">
        <is>
          <t>Date de demande</t>
        </is>
      </c>
      <c r="C1" s="1" t="inlineStr">
        <is>
          <t>Date de réception</t>
        </is>
      </c>
      <c r="D1" s="1" t="inlineStr">
        <is>
          <t>Client</t>
        </is>
      </c>
      <c r="E1" s="1" t="inlineStr">
        <is>
          <t>Ville</t>
        </is>
      </c>
      <c r="F1" s="1" t="inlineStr">
        <is>
          <t>SIRET client</t>
        </is>
      </c>
      <c r="G1" s="1" t="inlineStr">
        <is>
          <t>N° facture</t>
        </is>
      </c>
      <c r="H1" s="1" t="inlineStr">
        <is>
          <t>Référence produit</t>
        </is>
      </c>
      <c r="I1" s="1" t="inlineStr">
        <is>
          <t>Désignation produit</t>
        </is>
      </c>
      <c r="J1" s="1" t="inlineStr">
        <is>
          <t>Catégorie</t>
        </is>
      </c>
      <c r="K1" s="1" t="inlineStr">
        <is>
          <t>Quantité retournée</t>
        </is>
      </c>
      <c r="L1" s="1" t="inlineStr">
        <is>
          <t>Prix unitaire HT</t>
        </is>
      </c>
      <c r="M1" s="1" t="inlineStr">
        <is>
          <t>Taux de TVA</t>
        </is>
      </c>
      <c r="N1" s="1" t="inlineStr">
        <is>
          <t>Montant HT</t>
        </is>
      </c>
      <c r="O1" s="1" t="inlineStr">
        <is>
          <t>Montant TVA</t>
        </is>
      </c>
      <c r="P1" s="1" t="inlineStr">
        <is>
          <t>Montant TTC</t>
        </is>
      </c>
      <c r="Q1" s="1" t="inlineStr">
        <is>
          <t>Motif du retour</t>
        </is>
      </c>
      <c r="R1" s="1" t="inlineStr">
        <is>
          <t>État à réception</t>
        </is>
      </c>
      <c r="S1" s="1" t="inlineStr">
        <is>
          <t>Décision</t>
        </is>
      </c>
      <c r="T1" s="1" t="inlineStr">
        <is>
          <t>Avoir émis ?</t>
        </is>
      </c>
      <c r="U1" s="1" t="inlineStr">
        <is>
          <t>Statut</t>
        </is>
      </c>
      <c r="V1" s="1" t="inlineStr">
        <is>
          <t>Commentaire</t>
        </is>
      </c>
      <c r="W1" s="1" t="inlineStr">
        <is>
          <t>Délai de réception</t>
        </is>
      </c>
      <c r="X1" s="1" t="inlineStr">
        <is>
          <t>Contrôle du bon</t>
        </is>
      </c>
    </row>
    <row r="2">
      <c r="A2" s="2" t="inlineStr">
        <is>
          <t>BR-2026-001</t>
        </is>
      </c>
      <c r="B2" s="3" t="n">
        <v>46034</v>
      </c>
      <c r="C2" s="3" t="n">
        <v>46042</v>
      </c>
      <c r="D2" s="4" t="inlineStr">
        <is>
          <t>Camille Martin</t>
        </is>
      </c>
      <c r="E2" s="2" t="inlineStr">
        <is>
          <t>Paris</t>
        </is>
      </c>
      <c r="F2" s="5" t="inlineStr">
        <is>
          <t>55210055400013</t>
        </is>
      </c>
      <c r="G2" s="2" t="inlineStr">
        <is>
          <t>FA-2026-001</t>
        </is>
      </c>
      <c r="H2" s="2" t="inlineStr">
        <is>
          <t>AUD-100</t>
        </is>
      </c>
      <c r="I2" s="6">
        <f>IF(H2="","",IFERROR(VLOOKUP(H2,'Referentiel'!$A$2:$F$101,2,FALSE),"Référence inconnue"))</f>
        <v/>
      </c>
      <c r="J2" s="7">
        <f>IF(H2="","",IFERROR(VLOOKUP(H2,'Referentiel'!$A$2:$F$101,3,FALSE),""))</f>
        <v/>
      </c>
      <c r="K2" s="8" t="n">
        <v>1</v>
      </c>
      <c r="L2" s="9">
        <f>IF(H2="","",IFERROR(VLOOKUP(H2,'Referentiel'!$A$2:$F$101,4,FALSE),""))</f>
        <v/>
      </c>
      <c r="M2" s="10">
        <f>IF(H2="","",IFERROR(VLOOKUP(H2,'Referentiel'!$A$2:$F$101,5,FALSE),""))</f>
        <v/>
      </c>
      <c r="N2" s="9">
        <f>IF(OR(K2="",L2=""),"",K2*L2)</f>
        <v/>
      </c>
      <c r="O2" s="9">
        <f>IF(OR(N2="",M2=""),"",N2*M2)</f>
        <v/>
      </c>
      <c r="P2" s="9">
        <f>IF(OR(N2="",O2=""),"",N2+O2)</f>
        <v/>
      </c>
      <c r="Q2" s="4" t="inlineStr">
        <is>
          <t>Produit défectueux</t>
        </is>
      </c>
      <c r="R2" s="2" t="inlineStr">
        <is>
          <t>Ouvert</t>
        </is>
      </c>
      <c r="S2" s="2" t="inlineStr">
        <is>
          <t>Avoir total</t>
        </is>
      </c>
      <c r="T2" s="2" t="inlineStr">
        <is>
          <t>Oui</t>
        </is>
      </c>
      <c r="U2" s="2" t="inlineStr">
        <is>
          <t>Clôturé</t>
        </is>
      </c>
      <c r="V2" s="4" t="inlineStr">
        <is>
          <t>Grésillement constaté sur l'écouteur gauche.</t>
        </is>
      </c>
      <c r="W2" s="7">
        <f>IF(B2="","",IF(C2="","À réceptionner",IF(C2&lt;=B2+14,"Dans le délai","Hors délai")))</f>
        <v/>
      </c>
      <c r="X2" s="7">
        <f>IF(A2="","",IF(AND(K2&gt;0,H2&lt;&gt;"",D2&lt;&gt;""),"Complet","À vérifier"))</f>
        <v/>
      </c>
    </row>
    <row r="3">
      <c r="A3" s="2" t="inlineStr">
        <is>
          <t>BR-2026-002</t>
        </is>
      </c>
      <c r="B3" s="3" t="n">
        <v>46056</v>
      </c>
      <c r="C3" s="3" t="n">
        <v>46062</v>
      </c>
      <c r="D3" s="4" t="inlineStr">
        <is>
          <t>Julien Bernard</t>
        </is>
      </c>
      <c r="E3" s="2" t="inlineStr">
        <is>
          <t>Lyon</t>
        </is>
      </c>
      <c r="F3" s="5" t="inlineStr">
        <is>
          <t>33456789012345</t>
        </is>
      </c>
      <c r="G3" s="2" t="inlineStr">
        <is>
          <t>FA-2026-014</t>
        </is>
      </c>
      <c r="H3" s="2" t="inlineStr">
        <is>
          <t>IMP-200</t>
        </is>
      </c>
      <c r="I3" s="11">
        <f>IF(H3="","",IFERROR(VLOOKUP(H3,'Referentiel'!$A$2:$F$101,2,FALSE),"Référence inconnue"))</f>
        <v/>
      </c>
      <c r="J3" s="12">
        <f>IF(H3="","",IFERROR(VLOOKUP(H3,'Referentiel'!$A$2:$F$101,3,FALSE),""))</f>
        <v/>
      </c>
      <c r="K3" s="8" t="n">
        <v>1</v>
      </c>
      <c r="L3" s="13">
        <f>IF(H3="","",IFERROR(VLOOKUP(H3,'Referentiel'!$A$2:$F$101,4,FALSE),""))</f>
        <v/>
      </c>
      <c r="M3" s="14">
        <f>IF(H3="","",IFERROR(VLOOKUP(H3,'Referentiel'!$A$2:$F$101,5,FALSE),""))</f>
        <v/>
      </c>
      <c r="N3" s="13">
        <f>IF(OR(K3="",L3=""),"",K3*L3)</f>
        <v/>
      </c>
      <c r="O3" s="13">
        <f>IF(OR(N3="",M3=""),"",N3*M3)</f>
        <v/>
      </c>
      <c r="P3" s="13">
        <f>IF(OR(N3="",O3=""),"",N3+O3)</f>
        <v/>
      </c>
      <c r="Q3" s="4" t="inlineStr">
        <is>
          <t>Erreur de préparation</t>
        </is>
      </c>
      <c r="R3" s="2" t="inlineStr">
        <is>
          <t>Neuf</t>
        </is>
      </c>
      <c r="S3" s="2" t="inlineStr">
        <is>
          <t>Échange</t>
        </is>
      </c>
      <c r="T3" s="2" t="inlineStr">
        <is>
          <t>Non</t>
        </is>
      </c>
      <c r="U3" s="2" t="inlineStr">
        <is>
          <t>Contrôlé</t>
        </is>
      </c>
      <c r="V3" s="4" t="inlineStr">
        <is>
          <t>Modèle reçu différent de la commande initiale.</t>
        </is>
      </c>
      <c r="W3" s="12">
        <f>IF(B3="","",IF(C3="","À réceptionner",IF(C3&lt;=B3+14,"Dans le délai","Hors délai")))</f>
        <v/>
      </c>
      <c r="X3" s="12">
        <f>IF(A3="","",IF(AND(K3&gt;0,H3&lt;&gt;"",D3&lt;&gt;""),"Complet","À vérifier"))</f>
        <v/>
      </c>
    </row>
    <row r="4">
      <c r="A4" s="2" t="inlineStr">
        <is>
          <t>BR-2026-003</t>
        </is>
      </c>
      <c r="B4" s="3" t="n">
        <v>46099</v>
      </c>
      <c r="C4" s="3" t="n">
        <v>46117</v>
      </c>
      <c r="D4" s="4" t="inlineStr">
        <is>
          <t>Chloé Dubois</t>
        </is>
      </c>
      <c r="E4" s="2" t="inlineStr">
        <is>
          <t>Nantes</t>
        </is>
      </c>
      <c r="F4" s="5" t="inlineStr">
        <is>
          <t>42187654321098</t>
        </is>
      </c>
      <c r="G4" s="2" t="inlineStr">
        <is>
          <t>FA-2026-027</t>
        </is>
      </c>
      <c r="H4" s="2" t="inlineStr">
        <is>
          <t>CHA-300</t>
        </is>
      </c>
      <c r="I4" s="6">
        <f>IF(H4="","",IFERROR(VLOOKUP(H4,'Referentiel'!$A$2:$F$101,2,FALSE),"Référence inconnue"))</f>
        <v/>
      </c>
      <c r="J4" s="7">
        <f>IF(H4="","",IFERROR(VLOOKUP(H4,'Referentiel'!$A$2:$F$101,3,FALSE),""))</f>
        <v/>
      </c>
      <c r="K4" s="8" t="n">
        <v>2</v>
      </c>
      <c r="L4" s="9">
        <f>IF(H4="","",IFERROR(VLOOKUP(H4,'Referentiel'!$A$2:$F$101,4,FALSE),""))</f>
        <v/>
      </c>
      <c r="M4" s="10">
        <f>IF(H4="","",IFERROR(VLOOKUP(H4,'Referentiel'!$A$2:$F$101,5,FALSE),""))</f>
        <v/>
      </c>
      <c r="N4" s="9">
        <f>IF(OR(K4="",L4=""),"",K4*L4)</f>
        <v/>
      </c>
      <c r="O4" s="9">
        <f>IF(OR(N4="",M4=""),"",N4*M4)</f>
        <v/>
      </c>
      <c r="P4" s="9">
        <f>IF(OR(N4="",O4=""),"",N4+O4)</f>
        <v/>
      </c>
      <c r="Q4" s="4" t="inlineStr">
        <is>
          <t>Colis endommagé</t>
        </is>
      </c>
      <c r="R4" s="2" t="inlineStr">
        <is>
          <t>Endommagé</t>
        </is>
      </c>
      <c r="S4" s="2" t="inlineStr">
        <is>
          <t>Avoir partiel</t>
        </is>
      </c>
      <c r="T4" s="2" t="inlineStr">
        <is>
          <t>Oui</t>
        </is>
      </c>
      <c r="U4" s="2" t="inlineStr">
        <is>
          <t>Litige</t>
        </is>
      </c>
      <c r="V4" s="4" t="inlineStr">
        <is>
          <t>Deux chaises présentent des rayures importantes.</t>
        </is>
      </c>
      <c r="W4" s="7">
        <f>IF(B4="","",IF(C4="","À réceptionner",IF(C4&lt;=B4+14,"Dans le délai","Hors délai")))</f>
        <v/>
      </c>
      <c r="X4" s="7">
        <f>IF(A4="","",IF(AND(K4&gt;0,H4&lt;&gt;"",D4&lt;&gt;""),"Complet","À vérifier"))</f>
        <v/>
      </c>
    </row>
    <row r="5">
      <c r="A5" s="2" t="inlineStr">
        <is>
          <t>BR-2026-004</t>
        </is>
      </c>
      <c r="B5" s="3" t="n">
        <v>46141</v>
      </c>
      <c r="C5" s="3" t="n">
        <v>46146</v>
      </c>
      <c r="D5" s="4" t="inlineStr">
        <is>
          <t>Thomas Leroy</t>
        </is>
      </c>
      <c r="E5" s="2" t="inlineStr">
        <is>
          <t>Lille</t>
        </is>
      </c>
      <c r="F5" s="5" t="inlineStr">
        <is>
          <t>38945678901234</t>
        </is>
      </c>
      <c r="G5" s="2" t="inlineStr">
        <is>
          <t>FA-2026-039</t>
        </is>
      </c>
      <c r="H5" s="2" t="inlineStr">
        <is>
          <t>ECR-400</t>
        </is>
      </c>
      <c r="I5" s="11">
        <f>IF(H5="","",IFERROR(VLOOKUP(H5,'Referentiel'!$A$2:$F$101,2,FALSE),"Référence inconnue"))</f>
        <v/>
      </c>
      <c r="J5" s="12">
        <f>IF(H5="","",IFERROR(VLOOKUP(H5,'Referentiel'!$A$2:$F$101,3,FALSE),""))</f>
        <v/>
      </c>
      <c r="K5" s="8" t="n">
        <v>1</v>
      </c>
      <c r="L5" s="13">
        <f>IF(H5="","",IFERROR(VLOOKUP(H5,'Referentiel'!$A$2:$F$101,4,FALSE),""))</f>
        <v/>
      </c>
      <c r="M5" s="14">
        <f>IF(H5="","",IFERROR(VLOOKUP(H5,'Referentiel'!$A$2:$F$101,5,FALSE),""))</f>
        <v/>
      </c>
      <c r="N5" s="13">
        <f>IF(OR(K5="",L5=""),"",K5*L5)</f>
        <v/>
      </c>
      <c r="O5" s="13">
        <f>IF(OR(N5="",M5=""),"",N5*M5)</f>
        <v/>
      </c>
      <c r="P5" s="13">
        <f>IF(OR(N5="",O5=""),"",N5+O5)</f>
        <v/>
      </c>
      <c r="Q5" s="4" t="inlineStr">
        <is>
          <t>Non-conformité</t>
        </is>
      </c>
      <c r="R5" s="2" t="inlineStr">
        <is>
          <t>Ouvert</t>
        </is>
      </c>
      <c r="S5" s="2" t="inlineStr">
        <is>
          <t>Avoir total</t>
        </is>
      </c>
      <c r="T5" s="2" t="inlineStr">
        <is>
          <t>Oui</t>
        </is>
      </c>
      <c r="U5" s="2" t="inlineStr">
        <is>
          <t>Clôturé</t>
        </is>
      </c>
      <c r="V5" s="4" t="inlineStr">
        <is>
          <t>Résolution de l'écran non conforme à la fiche produit.</t>
        </is>
      </c>
      <c r="W5" s="12">
        <f>IF(B5="","",IF(C5="","À réceptionner",IF(C5&lt;=B5+14,"Dans le délai","Hors délai")))</f>
        <v/>
      </c>
      <c r="X5" s="12">
        <f>IF(A5="","",IF(AND(K5&gt;0,H5&lt;&gt;"",D5&lt;&gt;""),"Complet","À vérifier"))</f>
        <v/>
      </c>
    </row>
    <row r="6">
      <c r="A6" s="2" t="inlineStr">
        <is>
          <t>BR-2026-005</t>
        </is>
      </c>
      <c r="B6" s="3" t="n">
        <v>46159</v>
      </c>
      <c r="C6" s="3" t="n">
        <v>46160</v>
      </c>
      <c r="D6" s="4" t="inlineStr">
        <is>
          <t>Léa Moreau</t>
        </is>
      </c>
      <c r="E6" s="2" t="inlineStr">
        <is>
          <t>Bordeaux</t>
        </is>
      </c>
      <c r="F6" s="5" t="inlineStr">
        <is>
          <t>50123456789012</t>
        </is>
      </c>
      <c r="G6" s="2" t="inlineStr">
        <is>
          <t>FA-2026-051</t>
        </is>
      </c>
      <c r="H6" s="2" t="inlineStr">
        <is>
          <t>CLA-500</t>
        </is>
      </c>
      <c r="I6" s="6">
        <f>IF(H6="","",IFERROR(VLOOKUP(H6,'Referentiel'!$A$2:$F$101,2,FALSE),"Référence inconnue"))</f>
        <v/>
      </c>
      <c r="J6" s="7">
        <f>IF(H6="","",IFERROR(VLOOKUP(H6,'Referentiel'!$A$2:$F$101,3,FALSE),""))</f>
        <v/>
      </c>
      <c r="K6" s="8" t="n">
        <v>3</v>
      </c>
      <c r="L6" s="9">
        <f>IF(H6="","",IFERROR(VLOOKUP(H6,'Referentiel'!$A$2:$F$101,4,FALSE),""))</f>
        <v/>
      </c>
      <c r="M6" s="10">
        <f>IF(H6="","",IFERROR(VLOOKUP(H6,'Referentiel'!$A$2:$F$101,5,FALSE),""))</f>
        <v/>
      </c>
      <c r="N6" s="9">
        <f>IF(OR(K6="",L6=""),"",K6*L6)</f>
        <v/>
      </c>
      <c r="O6" s="9">
        <f>IF(OR(N6="",M6=""),"",N6*M6)</f>
        <v/>
      </c>
      <c r="P6" s="9">
        <f>IF(OR(N6="",O6=""),"",N6+O6)</f>
        <v/>
      </c>
      <c r="Q6" s="4" t="inlineStr">
        <is>
          <t>Rétractation</t>
        </is>
      </c>
      <c r="R6" s="2" t="inlineStr">
        <is>
          <t>Neuf</t>
        </is>
      </c>
      <c r="S6" s="2" t="inlineStr">
        <is>
          <t>Avoir total</t>
        </is>
      </c>
      <c r="T6" s="2" t="inlineStr">
        <is>
          <t>Oui</t>
        </is>
      </c>
      <c r="U6" s="2" t="inlineStr">
        <is>
          <t>Clôturé</t>
        </is>
      </c>
      <c r="V6" s="4" t="inlineStr">
        <is>
          <t>Retour dans l'emballage d'origine.</t>
        </is>
      </c>
      <c r="W6" s="7">
        <f>IF(B6="","",IF(C6="","À réceptionner",IF(C6&lt;=B6+14,"Dans le délai","Hors délai")))</f>
        <v/>
      </c>
      <c r="X6" s="7">
        <f>IF(A6="","",IF(AND(K6&gt;0,H6&lt;&gt;"",D6&lt;&gt;""),"Complet","À vérifier"))</f>
        <v/>
      </c>
    </row>
    <row r="7">
      <c r="A7" s="2" t="inlineStr">
        <is>
          <t>BR-2026-006</t>
        </is>
      </c>
      <c r="B7" s="3" t="n">
        <v>46197</v>
      </c>
      <c r="C7" s="3" t="n">
        <v>46213</v>
      </c>
      <c r="D7" s="4" t="inlineStr">
        <is>
          <t>Nicolas Petit</t>
        </is>
      </c>
      <c r="E7" s="2" t="inlineStr">
        <is>
          <t>Marseille</t>
        </is>
      </c>
      <c r="F7" s="5" t="inlineStr">
        <is>
          <t>44321098765432</t>
        </is>
      </c>
      <c r="G7" s="2" t="inlineStr">
        <is>
          <t>FA-2026-066</t>
        </is>
      </c>
      <c r="H7" s="2" t="inlineStr">
        <is>
          <t>SOU-600</t>
        </is>
      </c>
      <c r="I7" s="11">
        <f>IF(H7="","",IFERROR(VLOOKUP(H7,'Referentiel'!$A$2:$F$101,2,FALSE),"Référence inconnue"))</f>
        <v/>
      </c>
      <c r="J7" s="12">
        <f>IF(H7="","",IFERROR(VLOOKUP(H7,'Referentiel'!$A$2:$F$101,3,FALSE),""))</f>
        <v/>
      </c>
      <c r="K7" s="8" t="n">
        <v>2</v>
      </c>
      <c r="L7" s="13">
        <f>IF(H7="","",IFERROR(VLOOKUP(H7,'Referentiel'!$A$2:$F$101,4,FALSE),""))</f>
        <v/>
      </c>
      <c r="M7" s="14">
        <f>IF(H7="","",IFERROR(VLOOKUP(H7,'Referentiel'!$A$2:$F$101,5,FALSE),""))</f>
        <v/>
      </c>
      <c r="N7" s="13">
        <f>IF(OR(K7="",L7=""),"",K7*L7)</f>
        <v/>
      </c>
      <c r="O7" s="13">
        <f>IF(OR(N7="",M7=""),"",N7*M7)</f>
        <v/>
      </c>
      <c r="P7" s="13">
        <f>IF(OR(N7="",O7=""),"",N7+O7)</f>
        <v/>
      </c>
      <c r="Q7" s="4" t="inlineStr">
        <is>
          <t>Produit défectueux</t>
        </is>
      </c>
      <c r="R7" s="2" t="inlineStr">
        <is>
          <t>Endommagé</t>
        </is>
      </c>
      <c r="S7" s="2" t="inlineStr">
        <is>
          <t>Refus</t>
        </is>
      </c>
      <c r="T7" s="2" t="inlineStr">
        <is>
          <t>Non</t>
        </is>
      </c>
      <c r="U7" s="2" t="inlineStr">
        <is>
          <t>Litige</t>
        </is>
      </c>
      <c r="V7" s="4" t="inlineStr">
        <is>
          <t>Traces d'utilisation excessives, contrôle complémentaire requis.</t>
        </is>
      </c>
      <c r="W7" s="12">
        <f>IF(B7="","",IF(C7="","À réceptionner",IF(C7&lt;=B7+14,"Dans le délai","Hors délai")))</f>
        <v/>
      </c>
      <c r="X7" s="12">
        <f>IF(A7="","",IF(AND(K7&gt;0,H7&lt;&gt;"",D7&lt;&gt;""),"Complet","À vérifier"))</f>
        <v/>
      </c>
    </row>
    <row r="8">
      <c r="A8" s="2" t="inlineStr">
        <is>
          <t>BR-2026-007</t>
        </is>
      </c>
      <c r="B8" s="3" t="n">
        <v>46211</v>
      </c>
      <c r="C8" s="3" t="n"/>
      <c r="D8" s="4" t="inlineStr">
        <is>
          <t>Manon Garcia</t>
        </is>
      </c>
      <c r="E8" s="2" t="inlineStr">
        <is>
          <t>Toulouse</t>
        </is>
      </c>
      <c r="F8" s="5" t="inlineStr">
        <is>
          <t>61234567890123</t>
        </is>
      </c>
      <c r="G8" s="2" t="inlineStr">
        <is>
          <t>FA-2026-074</t>
        </is>
      </c>
      <c r="H8" s="2" t="inlineStr">
        <is>
          <t>WEB-700</t>
        </is>
      </c>
      <c r="I8" s="6">
        <f>IF(H8="","",IFERROR(VLOOKUP(H8,'Referentiel'!$A$2:$F$101,2,FALSE),"Référence inconnue"))</f>
        <v/>
      </c>
      <c r="J8" s="7">
        <f>IF(H8="","",IFERROR(VLOOKUP(H8,'Referentiel'!$A$2:$F$101,3,FALSE),""))</f>
        <v/>
      </c>
      <c r="K8" s="8" t="n">
        <v>1</v>
      </c>
      <c r="L8" s="9">
        <f>IF(H8="","",IFERROR(VLOOKUP(H8,'Referentiel'!$A$2:$F$101,4,FALSE),""))</f>
        <v/>
      </c>
      <c r="M8" s="10">
        <f>IF(H8="","",IFERROR(VLOOKUP(H8,'Referentiel'!$A$2:$F$101,5,FALSE),""))</f>
        <v/>
      </c>
      <c r="N8" s="9">
        <f>IF(OR(K8="",L8=""),"",K8*L8)</f>
        <v/>
      </c>
      <c r="O8" s="9">
        <f>IF(OR(N8="",M8=""),"",N8*M8)</f>
        <v/>
      </c>
      <c r="P8" s="9">
        <f>IF(OR(N8="",O8=""),"",N8+O8)</f>
        <v/>
      </c>
      <c r="Q8" s="4" t="inlineStr">
        <is>
          <t>Erreur de préparation</t>
        </is>
      </c>
      <c r="R8" s="2" t="inlineStr"/>
      <c r="S8" s="2" t="inlineStr">
        <is>
          <t>Échange</t>
        </is>
      </c>
      <c r="T8" s="2" t="inlineStr">
        <is>
          <t>Non</t>
        </is>
      </c>
      <c r="U8" s="2" t="inlineStr">
        <is>
          <t>En attente</t>
        </is>
      </c>
      <c r="V8" s="4" t="inlineStr">
        <is>
          <t>Colis annoncé par le transporteur, non encore réceptionné.</t>
        </is>
      </c>
      <c r="W8" s="7">
        <f>IF(B8="","",IF(C8="","À réceptionner",IF(C8&lt;=B8+14,"Dans le délai","Hors délai")))</f>
        <v/>
      </c>
      <c r="X8" s="7">
        <f>IF(A8="","",IF(AND(K8&gt;0,H8&lt;&gt;"",D8&lt;&gt;""),"Complet","À vérifier"))</f>
        <v/>
      </c>
    </row>
    <row r="9">
      <c r="A9" s="2" t="inlineStr">
        <is>
          <t>BR-2026-008</t>
        </is>
      </c>
      <c r="B9" s="3" t="n">
        <v>46254</v>
      </c>
      <c r="C9" s="3" t="n">
        <v>46261</v>
      </c>
      <c r="D9" s="4" t="inlineStr">
        <is>
          <t>Hugo Faure</t>
        </is>
      </c>
      <c r="E9" s="2" t="inlineStr">
        <is>
          <t>Strasbourg</t>
        </is>
      </c>
      <c r="F9" s="5" t="inlineStr">
        <is>
          <t>49876543210987</t>
        </is>
      </c>
      <c r="G9" s="2" t="inlineStr">
        <is>
          <t>FA-2026-088</t>
        </is>
      </c>
      <c r="H9" s="2" t="inlineStr">
        <is>
          <t>SSD-800</t>
        </is>
      </c>
      <c r="I9" s="11">
        <f>IF(H9="","",IFERROR(VLOOKUP(H9,'Referentiel'!$A$2:$F$101,2,FALSE),"Référence inconnue"))</f>
        <v/>
      </c>
      <c r="J9" s="12">
        <f>IF(H9="","",IFERROR(VLOOKUP(H9,'Referentiel'!$A$2:$F$101,3,FALSE),""))</f>
        <v/>
      </c>
      <c r="K9" s="8" t="n">
        <v>4</v>
      </c>
      <c r="L9" s="13">
        <f>IF(H9="","",IFERROR(VLOOKUP(H9,'Referentiel'!$A$2:$F$101,4,FALSE),""))</f>
        <v/>
      </c>
      <c r="M9" s="14">
        <f>IF(H9="","",IFERROR(VLOOKUP(H9,'Referentiel'!$A$2:$F$101,5,FALSE),""))</f>
        <v/>
      </c>
      <c r="N9" s="13">
        <f>IF(OR(K9="",L9=""),"",K9*L9)</f>
        <v/>
      </c>
      <c r="O9" s="13">
        <f>IF(OR(N9="",M9=""),"",N9*M9)</f>
        <v/>
      </c>
      <c r="P9" s="13">
        <f>IF(OR(N9="",O9=""),"",N9+O9)</f>
        <v/>
      </c>
      <c r="Q9" s="4" t="inlineStr">
        <is>
          <t>Non-conformité</t>
        </is>
      </c>
      <c r="R9" s="2" t="inlineStr">
        <is>
          <t>Neuf</t>
        </is>
      </c>
      <c r="S9" s="2" t="inlineStr">
        <is>
          <t>Avoir partiel</t>
        </is>
      </c>
      <c r="T9" s="2" t="inlineStr">
        <is>
          <t>Oui</t>
        </is>
      </c>
      <c r="U9" s="2" t="inlineStr">
        <is>
          <t>Contrôlé</t>
        </is>
      </c>
      <c r="V9" s="4" t="inlineStr">
        <is>
          <t>Capacité de stockage différente de celle commandée.</t>
        </is>
      </c>
      <c r="W9" s="12">
        <f>IF(B9="","",IF(C9="","À réceptionner",IF(C9&lt;=B9+14,"Dans le délai","Hors délai")))</f>
        <v/>
      </c>
      <c r="X9" s="12">
        <f>IF(A9="","",IF(AND(K9&gt;0,H9&lt;&gt;"",D9&lt;&gt;""),"Complet","À vérifier"))</f>
        <v/>
      </c>
    </row>
    <row r="10">
      <c r="A10" s="2" t="inlineStr">
        <is>
          <t>BR-2026-009</t>
        </is>
      </c>
      <c r="B10" s="3" t="n">
        <v>46275</v>
      </c>
      <c r="C10" s="3" t="n">
        <v>46287</v>
      </c>
      <c r="D10" s="4" t="inlineStr">
        <is>
          <t>Émilie Roche</t>
        </is>
      </c>
      <c r="E10" s="2" t="inlineStr">
        <is>
          <t>Nice</t>
        </is>
      </c>
      <c r="F10" s="5" t="inlineStr">
        <is>
          <t>52345678901234</t>
        </is>
      </c>
      <c r="G10" s="2" t="inlineStr">
        <is>
          <t>FA-2026-096</t>
        </is>
      </c>
      <c r="H10" s="2" t="inlineStr">
        <is>
          <t>STA-1000</t>
        </is>
      </c>
      <c r="I10" s="6">
        <f>IF(H10="","",IFERROR(VLOOKUP(H10,'Referentiel'!$A$2:$F$101,2,FALSE),"Référence inconnue"))</f>
        <v/>
      </c>
      <c r="J10" s="7">
        <f>IF(H10="","",IFERROR(VLOOKUP(H10,'Referentiel'!$A$2:$F$101,3,FALSE),""))</f>
        <v/>
      </c>
      <c r="K10" s="8" t="n">
        <v>1</v>
      </c>
      <c r="L10" s="9">
        <f>IF(H10="","",IFERROR(VLOOKUP(H10,'Referentiel'!$A$2:$F$101,4,FALSE),""))</f>
        <v/>
      </c>
      <c r="M10" s="10">
        <f>IF(H10="","",IFERROR(VLOOKUP(H10,'Referentiel'!$A$2:$F$101,5,FALSE),""))</f>
        <v/>
      </c>
      <c r="N10" s="9">
        <f>IF(OR(K10="",L10=""),"",K10*L10)</f>
        <v/>
      </c>
      <c r="O10" s="9">
        <f>IF(OR(N10="",M10=""),"",N10*M10)</f>
        <v/>
      </c>
      <c r="P10" s="9">
        <f>IF(OR(N10="",O10=""),"",N10+O10)</f>
        <v/>
      </c>
      <c r="Q10" s="4" t="inlineStr">
        <is>
          <t>Colis endommagé</t>
        </is>
      </c>
      <c r="R10" s="2" t="inlineStr">
        <is>
          <t>Incomplet</t>
        </is>
      </c>
      <c r="S10" s="2" t="inlineStr">
        <is>
          <t>Avoir total</t>
        </is>
      </c>
      <c r="T10" s="2" t="inlineStr">
        <is>
          <t>Oui</t>
        </is>
      </c>
      <c r="U10" s="2" t="inlineStr">
        <is>
          <t>Clôturé</t>
        </is>
      </c>
      <c r="V10" s="4" t="inlineStr">
        <is>
          <t>Câble d'alimentation absent du colis retourné.</t>
        </is>
      </c>
      <c r="W10" s="7">
        <f>IF(B10="","",IF(C10="","À réceptionner",IF(C10&lt;=B10+14,"Dans le délai","Hors délai")))</f>
        <v/>
      </c>
      <c r="X10" s="7">
        <f>IF(A10="","",IF(AND(K10&gt;0,H10&lt;&gt;"",D10&lt;&gt;""),"Complet","À vérifier"))</f>
        <v/>
      </c>
    </row>
    <row r="11">
      <c r="A11" s="2" t="n"/>
      <c r="B11" s="3" t="n"/>
      <c r="C11" s="3" t="n"/>
      <c r="D11" s="4" t="n"/>
      <c r="E11" s="2" t="n"/>
      <c r="F11" s="5" t="n"/>
      <c r="G11" s="2" t="n"/>
      <c r="H11" s="2" t="n"/>
      <c r="I11" s="11">
        <f>IF(H11="","",IFERROR(VLOOKUP(H11,'Referentiel'!$A$2:$F$101,2,FALSE),"Référence inconnue"))</f>
        <v/>
      </c>
      <c r="J11" s="12">
        <f>IF(H11="","",IFERROR(VLOOKUP(H11,'Referentiel'!$A$2:$F$101,3,FALSE),""))</f>
        <v/>
      </c>
      <c r="K11" s="8" t="n"/>
      <c r="L11" s="13">
        <f>IF(H11="","",IFERROR(VLOOKUP(H11,'Referentiel'!$A$2:$F$101,4,FALSE),""))</f>
        <v/>
      </c>
      <c r="M11" s="14">
        <f>IF(H11="","",IFERROR(VLOOKUP(H11,'Referentiel'!$A$2:$F$101,5,FALSE),""))</f>
        <v/>
      </c>
      <c r="N11" s="13">
        <f>IF(OR(K11="",L11=""),"",K11*L11)</f>
        <v/>
      </c>
      <c r="O11" s="13">
        <f>IF(OR(N11="",M11=""),"",N11*M11)</f>
        <v/>
      </c>
      <c r="P11" s="13">
        <f>IF(OR(N11="",O11=""),"",N11+O11)</f>
        <v/>
      </c>
      <c r="Q11" s="4" t="n"/>
      <c r="R11" s="2" t="n"/>
      <c r="S11" s="2" t="n"/>
      <c r="T11" s="2" t="n"/>
      <c r="U11" s="2" t="n"/>
      <c r="V11" s="4" t="n"/>
      <c r="W11" s="12">
        <f>IF(B11="","",IF(C11="","À réceptionner",IF(C11&lt;=B11+14,"Dans le délai","Hors délai")))</f>
        <v/>
      </c>
      <c r="X11" s="12">
        <f>IF(A11="","",IF(AND(K11&gt;0,H11&lt;&gt;"",D11&lt;&gt;""),"Complet","À vérifier"))</f>
        <v/>
      </c>
    </row>
    <row r="12">
      <c r="A12" s="2" t="n"/>
      <c r="B12" s="3" t="n"/>
      <c r="C12" s="3" t="n"/>
      <c r="D12" s="4" t="n"/>
      <c r="E12" s="2" t="n"/>
      <c r="F12" s="5" t="n"/>
      <c r="G12" s="2" t="n"/>
      <c r="H12" s="2" t="n"/>
      <c r="I12" s="6">
        <f>IF(H12="","",IFERROR(VLOOKUP(H12,'Referentiel'!$A$2:$F$101,2,FALSE),"Référence inconnue"))</f>
        <v/>
      </c>
      <c r="J12" s="7">
        <f>IF(H12="","",IFERROR(VLOOKUP(H12,'Referentiel'!$A$2:$F$101,3,FALSE),""))</f>
        <v/>
      </c>
      <c r="K12" s="8" t="n"/>
      <c r="L12" s="9">
        <f>IF(H12="","",IFERROR(VLOOKUP(H12,'Referentiel'!$A$2:$F$101,4,FALSE),""))</f>
        <v/>
      </c>
      <c r="M12" s="10">
        <f>IF(H12="","",IFERROR(VLOOKUP(H12,'Referentiel'!$A$2:$F$101,5,FALSE),""))</f>
        <v/>
      </c>
      <c r="N12" s="9">
        <f>IF(OR(K12="",L12=""),"",K12*L12)</f>
        <v/>
      </c>
      <c r="O12" s="9">
        <f>IF(OR(N12="",M12=""),"",N12*M12)</f>
        <v/>
      </c>
      <c r="P12" s="9">
        <f>IF(OR(N12="",O12=""),"",N12+O12)</f>
        <v/>
      </c>
      <c r="Q12" s="4" t="n"/>
      <c r="R12" s="2" t="n"/>
      <c r="S12" s="2" t="n"/>
      <c r="T12" s="2" t="n"/>
      <c r="U12" s="2" t="n"/>
      <c r="V12" s="4" t="n"/>
      <c r="W12" s="7">
        <f>IF(B12="","",IF(C12="","À réceptionner",IF(C12&lt;=B12+14,"Dans le délai","Hors délai")))</f>
        <v/>
      </c>
      <c r="X12" s="7">
        <f>IF(A12="","",IF(AND(K12&gt;0,H12&lt;&gt;"",D12&lt;&gt;""),"Complet","À vérifier"))</f>
        <v/>
      </c>
    </row>
    <row r="13">
      <c r="A13" s="2" t="n"/>
      <c r="B13" s="3" t="n"/>
      <c r="C13" s="3" t="n"/>
      <c r="D13" s="4" t="n"/>
      <c r="E13" s="2" t="n"/>
      <c r="F13" s="5" t="n"/>
      <c r="G13" s="2" t="n"/>
      <c r="H13" s="2" t="n"/>
      <c r="I13" s="11">
        <f>IF(H13="","",IFERROR(VLOOKUP(H13,'Referentiel'!$A$2:$F$101,2,FALSE),"Référence inconnue"))</f>
        <v/>
      </c>
      <c r="J13" s="12">
        <f>IF(H13="","",IFERROR(VLOOKUP(H13,'Referentiel'!$A$2:$F$101,3,FALSE),""))</f>
        <v/>
      </c>
      <c r="K13" s="8" t="n"/>
      <c r="L13" s="13">
        <f>IF(H13="","",IFERROR(VLOOKUP(H13,'Referentiel'!$A$2:$F$101,4,FALSE),""))</f>
        <v/>
      </c>
      <c r="M13" s="14">
        <f>IF(H13="","",IFERROR(VLOOKUP(H13,'Referentiel'!$A$2:$F$101,5,FALSE),""))</f>
        <v/>
      </c>
      <c r="N13" s="13">
        <f>IF(OR(K13="",L13=""),"",K13*L13)</f>
        <v/>
      </c>
      <c r="O13" s="13">
        <f>IF(OR(N13="",M13=""),"",N13*M13)</f>
        <v/>
      </c>
      <c r="P13" s="13">
        <f>IF(OR(N13="",O13=""),"",N13+O13)</f>
        <v/>
      </c>
      <c r="Q13" s="4" t="n"/>
      <c r="R13" s="2" t="n"/>
      <c r="S13" s="2" t="n"/>
      <c r="T13" s="2" t="n"/>
      <c r="U13" s="2" t="n"/>
      <c r="V13" s="4" t="n"/>
      <c r="W13" s="12">
        <f>IF(B13="","",IF(C13="","À réceptionner",IF(C13&lt;=B13+14,"Dans le délai","Hors délai")))</f>
        <v/>
      </c>
      <c r="X13" s="12">
        <f>IF(A13="","",IF(AND(K13&gt;0,H13&lt;&gt;"",D13&lt;&gt;""),"Complet","À vérifier"))</f>
        <v/>
      </c>
    </row>
    <row r="14">
      <c r="A14" s="2" t="n"/>
      <c r="B14" s="3" t="n"/>
      <c r="C14" s="3" t="n"/>
      <c r="D14" s="4" t="n"/>
      <c r="E14" s="2" t="n"/>
      <c r="F14" s="5" t="n"/>
      <c r="G14" s="2" t="n"/>
      <c r="H14" s="2" t="n"/>
      <c r="I14" s="6">
        <f>IF(H14="","",IFERROR(VLOOKUP(H14,'Referentiel'!$A$2:$F$101,2,FALSE),"Référence inconnue"))</f>
        <v/>
      </c>
      <c r="J14" s="7">
        <f>IF(H14="","",IFERROR(VLOOKUP(H14,'Referentiel'!$A$2:$F$101,3,FALSE),""))</f>
        <v/>
      </c>
      <c r="K14" s="8" t="n"/>
      <c r="L14" s="9">
        <f>IF(H14="","",IFERROR(VLOOKUP(H14,'Referentiel'!$A$2:$F$101,4,FALSE),""))</f>
        <v/>
      </c>
      <c r="M14" s="10">
        <f>IF(H14="","",IFERROR(VLOOKUP(H14,'Referentiel'!$A$2:$F$101,5,FALSE),""))</f>
        <v/>
      </c>
      <c r="N14" s="9">
        <f>IF(OR(K14="",L14=""),"",K14*L14)</f>
        <v/>
      </c>
      <c r="O14" s="9">
        <f>IF(OR(N14="",M14=""),"",N14*M14)</f>
        <v/>
      </c>
      <c r="P14" s="9">
        <f>IF(OR(N14="",O14=""),"",N14+O14)</f>
        <v/>
      </c>
      <c r="Q14" s="4" t="n"/>
      <c r="R14" s="2" t="n"/>
      <c r="S14" s="2" t="n"/>
      <c r="T14" s="2" t="n"/>
      <c r="U14" s="2" t="n"/>
      <c r="V14" s="4" t="n"/>
      <c r="W14" s="7">
        <f>IF(B14="","",IF(C14="","À réceptionner",IF(C14&lt;=B14+14,"Dans le délai","Hors délai")))</f>
        <v/>
      </c>
      <c r="X14" s="7">
        <f>IF(A14="","",IF(AND(K14&gt;0,H14&lt;&gt;"",D14&lt;&gt;""),"Complet","À vérifier"))</f>
        <v/>
      </c>
    </row>
    <row r="15">
      <c r="A15" s="2" t="n"/>
      <c r="B15" s="3" t="n"/>
      <c r="C15" s="3" t="n"/>
      <c r="D15" s="4" t="n"/>
      <c r="E15" s="2" t="n"/>
      <c r="F15" s="5" t="n"/>
      <c r="G15" s="2" t="n"/>
      <c r="H15" s="2" t="n"/>
      <c r="I15" s="11">
        <f>IF(H15="","",IFERROR(VLOOKUP(H15,'Referentiel'!$A$2:$F$101,2,FALSE),"Référence inconnue"))</f>
        <v/>
      </c>
      <c r="J15" s="12">
        <f>IF(H15="","",IFERROR(VLOOKUP(H15,'Referentiel'!$A$2:$F$101,3,FALSE),""))</f>
        <v/>
      </c>
      <c r="K15" s="8" t="n"/>
      <c r="L15" s="13">
        <f>IF(H15="","",IFERROR(VLOOKUP(H15,'Referentiel'!$A$2:$F$101,4,FALSE),""))</f>
        <v/>
      </c>
      <c r="M15" s="14">
        <f>IF(H15="","",IFERROR(VLOOKUP(H15,'Referentiel'!$A$2:$F$101,5,FALSE),""))</f>
        <v/>
      </c>
      <c r="N15" s="13">
        <f>IF(OR(K15="",L15=""),"",K15*L15)</f>
        <v/>
      </c>
      <c r="O15" s="13">
        <f>IF(OR(N15="",M15=""),"",N15*M15)</f>
        <v/>
      </c>
      <c r="P15" s="13">
        <f>IF(OR(N15="",O15=""),"",N15+O15)</f>
        <v/>
      </c>
      <c r="Q15" s="4" t="n"/>
      <c r="R15" s="2" t="n"/>
      <c r="S15" s="2" t="n"/>
      <c r="T15" s="2" t="n"/>
      <c r="U15" s="2" t="n"/>
      <c r="V15" s="4" t="n"/>
      <c r="W15" s="12">
        <f>IF(B15="","",IF(C15="","À réceptionner",IF(C15&lt;=B15+14,"Dans le délai","Hors délai")))</f>
        <v/>
      </c>
      <c r="X15" s="12">
        <f>IF(A15="","",IF(AND(K15&gt;0,H15&lt;&gt;"",D15&lt;&gt;""),"Complet","À vérifier"))</f>
        <v/>
      </c>
    </row>
    <row r="16">
      <c r="A16" s="2" t="n"/>
      <c r="B16" s="3" t="n"/>
      <c r="C16" s="3" t="n"/>
      <c r="D16" s="4" t="n"/>
      <c r="E16" s="2" t="n"/>
      <c r="F16" s="5" t="n"/>
      <c r="G16" s="2" t="n"/>
      <c r="H16" s="2" t="n"/>
      <c r="I16" s="6">
        <f>IF(H16="","",IFERROR(VLOOKUP(H16,'Referentiel'!$A$2:$F$101,2,FALSE),"Référence inconnue"))</f>
        <v/>
      </c>
      <c r="J16" s="7">
        <f>IF(H16="","",IFERROR(VLOOKUP(H16,'Referentiel'!$A$2:$F$101,3,FALSE),""))</f>
        <v/>
      </c>
      <c r="K16" s="8" t="n"/>
      <c r="L16" s="9">
        <f>IF(H16="","",IFERROR(VLOOKUP(H16,'Referentiel'!$A$2:$F$101,4,FALSE),""))</f>
        <v/>
      </c>
      <c r="M16" s="10">
        <f>IF(H16="","",IFERROR(VLOOKUP(H16,'Referentiel'!$A$2:$F$101,5,FALSE),""))</f>
        <v/>
      </c>
      <c r="N16" s="9">
        <f>IF(OR(K16="",L16=""),"",K16*L16)</f>
        <v/>
      </c>
      <c r="O16" s="9">
        <f>IF(OR(N16="",M16=""),"",N16*M16)</f>
        <v/>
      </c>
      <c r="P16" s="9">
        <f>IF(OR(N16="",O16=""),"",N16+O16)</f>
        <v/>
      </c>
      <c r="Q16" s="4" t="n"/>
      <c r="R16" s="2" t="n"/>
      <c r="S16" s="2" t="n"/>
      <c r="T16" s="2" t="n"/>
      <c r="U16" s="2" t="n"/>
      <c r="V16" s="4" t="n"/>
      <c r="W16" s="7">
        <f>IF(B16="","",IF(C16="","À réceptionner",IF(C16&lt;=B16+14,"Dans le délai","Hors délai")))</f>
        <v/>
      </c>
      <c r="X16" s="7">
        <f>IF(A16="","",IF(AND(K16&gt;0,H16&lt;&gt;"",D16&lt;&gt;""),"Complet","À vérifier"))</f>
        <v/>
      </c>
    </row>
    <row r="17">
      <c r="A17" s="2" t="n"/>
      <c r="B17" s="3" t="n"/>
      <c r="C17" s="3" t="n"/>
      <c r="D17" s="4" t="n"/>
      <c r="E17" s="2" t="n"/>
      <c r="F17" s="5" t="n"/>
      <c r="G17" s="2" t="n"/>
      <c r="H17" s="2" t="n"/>
      <c r="I17" s="11">
        <f>IF(H17="","",IFERROR(VLOOKUP(H17,'Referentiel'!$A$2:$F$101,2,FALSE),"Référence inconnue"))</f>
        <v/>
      </c>
      <c r="J17" s="12">
        <f>IF(H17="","",IFERROR(VLOOKUP(H17,'Referentiel'!$A$2:$F$101,3,FALSE),""))</f>
        <v/>
      </c>
      <c r="K17" s="8" t="n"/>
      <c r="L17" s="13">
        <f>IF(H17="","",IFERROR(VLOOKUP(H17,'Referentiel'!$A$2:$F$101,4,FALSE),""))</f>
        <v/>
      </c>
      <c r="M17" s="14">
        <f>IF(H17="","",IFERROR(VLOOKUP(H17,'Referentiel'!$A$2:$F$101,5,FALSE),""))</f>
        <v/>
      </c>
      <c r="N17" s="13">
        <f>IF(OR(K17="",L17=""),"",K17*L17)</f>
        <v/>
      </c>
      <c r="O17" s="13">
        <f>IF(OR(N17="",M17=""),"",N17*M17)</f>
        <v/>
      </c>
      <c r="P17" s="13">
        <f>IF(OR(N17="",O17=""),"",N17+O17)</f>
        <v/>
      </c>
      <c r="Q17" s="4" t="n"/>
      <c r="R17" s="2" t="n"/>
      <c r="S17" s="2" t="n"/>
      <c r="T17" s="2" t="n"/>
      <c r="U17" s="2" t="n"/>
      <c r="V17" s="4" t="n"/>
      <c r="W17" s="12">
        <f>IF(B17="","",IF(C17="","À réceptionner",IF(C17&lt;=B17+14,"Dans le délai","Hors délai")))</f>
        <v/>
      </c>
      <c r="X17" s="12">
        <f>IF(A17="","",IF(AND(K17&gt;0,H17&lt;&gt;"",D17&lt;&gt;""),"Complet","À vérifier"))</f>
        <v/>
      </c>
    </row>
    <row r="18">
      <c r="A18" s="2" t="n"/>
      <c r="B18" s="3" t="n"/>
      <c r="C18" s="3" t="n"/>
      <c r="D18" s="4" t="n"/>
      <c r="E18" s="2" t="n"/>
      <c r="F18" s="5" t="n"/>
      <c r="G18" s="2" t="n"/>
      <c r="H18" s="2" t="n"/>
      <c r="I18" s="6">
        <f>IF(H18="","",IFERROR(VLOOKUP(H18,'Referentiel'!$A$2:$F$101,2,FALSE),"Référence inconnue"))</f>
        <v/>
      </c>
      <c r="J18" s="7">
        <f>IF(H18="","",IFERROR(VLOOKUP(H18,'Referentiel'!$A$2:$F$101,3,FALSE),""))</f>
        <v/>
      </c>
      <c r="K18" s="8" t="n"/>
      <c r="L18" s="9">
        <f>IF(H18="","",IFERROR(VLOOKUP(H18,'Referentiel'!$A$2:$F$101,4,FALSE),""))</f>
        <v/>
      </c>
      <c r="M18" s="10">
        <f>IF(H18="","",IFERROR(VLOOKUP(H18,'Referentiel'!$A$2:$F$101,5,FALSE),""))</f>
        <v/>
      </c>
      <c r="N18" s="9">
        <f>IF(OR(K18="",L18=""),"",K18*L18)</f>
        <v/>
      </c>
      <c r="O18" s="9">
        <f>IF(OR(N18="",M18=""),"",N18*M18)</f>
        <v/>
      </c>
      <c r="P18" s="9">
        <f>IF(OR(N18="",O18=""),"",N18+O18)</f>
        <v/>
      </c>
      <c r="Q18" s="4" t="n"/>
      <c r="R18" s="2" t="n"/>
      <c r="S18" s="2" t="n"/>
      <c r="T18" s="2" t="n"/>
      <c r="U18" s="2" t="n"/>
      <c r="V18" s="4" t="n"/>
      <c r="W18" s="7">
        <f>IF(B18="","",IF(C18="","À réceptionner",IF(C18&lt;=B18+14,"Dans le délai","Hors délai")))</f>
        <v/>
      </c>
      <c r="X18" s="7">
        <f>IF(A18="","",IF(AND(K18&gt;0,H18&lt;&gt;"",D18&lt;&gt;""),"Complet","À vérifier"))</f>
        <v/>
      </c>
    </row>
    <row r="19">
      <c r="A19" s="2" t="n"/>
      <c r="B19" s="3" t="n"/>
      <c r="C19" s="3" t="n"/>
      <c r="D19" s="4" t="n"/>
      <c r="E19" s="2" t="n"/>
      <c r="F19" s="5" t="n"/>
      <c r="G19" s="2" t="n"/>
      <c r="H19" s="2" t="n"/>
      <c r="I19" s="11">
        <f>IF(H19="","",IFERROR(VLOOKUP(H19,'Referentiel'!$A$2:$F$101,2,FALSE),"Référence inconnue"))</f>
        <v/>
      </c>
      <c r="J19" s="12">
        <f>IF(H19="","",IFERROR(VLOOKUP(H19,'Referentiel'!$A$2:$F$101,3,FALSE),""))</f>
        <v/>
      </c>
      <c r="K19" s="8" t="n"/>
      <c r="L19" s="13">
        <f>IF(H19="","",IFERROR(VLOOKUP(H19,'Referentiel'!$A$2:$F$101,4,FALSE),""))</f>
        <v/>
      </c>
      <c r="M19" s="14">
        <f>IF(H19="","",IFERROR(VLOOKUP(H19,'Referentiel'!$A$2:$F$101,5,FALSE),""))</f>
        <v/>
      </c>
      <c r="N19" s="13">
        <f>IF(OR(K19="",L19=""),"",K19*L19)</f>
        <v/>
      </c>
      <c r="O19" s="13">
        <f>IF(OR(N19="",M19=""),"",N19*M19)</f>
        <v/>
      </c>
      <c r="P19" s="13">
        <f>IF(OR(N19="",O19=""),"",N19+O19)</f>
        <v/>
      </c>
      <c r="Q19" s="4" t="n"/>
      <c r="R19" s="2" t="n"/>
      <c r="S19" s="2" t="n"/>
      <c r="T19" s="2" t="n"/>
      <c r="U19" s="2" t="n"/>
      <c r="V19" s="4" t="n"/>
      <c r="W19" s="12">
        <f>IF(B19="","",IF(C19="","À réceptionner",IF(C19&lt;=B19+14,"Dans le délai","Hors délai")))</f>
        <v/>
      </c>
      <c r="X19" s="12">
        <f>IF(A19="","",IF(AND(K19&gt;0,H19&lt;&gt;"",D19&lt;&gt;""),"Complet","À vérifier"))</f>
        <v/>
      </c>
    </row>
    <row r="20">
      <c r="A20" s="2" t="n"/>
      <c r="B20" s="3" t="n"/>
      <c r="C20" s="3" t="n"/>
      <c r="D20" s="4" t="n"/>
      <c r="E20" s="2" t="n"/>
      <c r="F20" s="5" t="n"/>
      <c r="G20" s="2" t="n"/>
      <c r="H20" s="2" t="n"/>
      <c r="I20" s="6">
        <f>IF(H20="","",IFERROR(VLOOKUP(H20,'Referentiel'!$A$2:$F$101,2,FALSE),"Référence inconnue"))</f>
        <v/>
      </c>
      <c r="J20" s="7">
        <f>IF(H20="","",IFERROR(VLOOKUP(H20,'Referentiel'!$A$2:$F$101,3,FALSE),""))</f>
        <v/>
      </c>
      <c r="K20" s="8" t="n"/>
      <c r="L20" s="9">
        <f>IF(H20="","",IFERROR(VLOOKUP(H20,'Referentiel'!$A$2:$F$101,4,FALSE),""))</f>
        <v/>
      </c>
      <c r="M20" s="10">
        <f>IF(H20="","",IFERROR(VLOOKUP(H20,'Referentiel'!$A$2:$F$101,5,FALSE),""))</f>
        <v/>
      </c>
      <c r="N20" s="9">
        <f>IF(OR(K20="",L20=""),"",K20*L20)</f>
        <v/>
      </c>
      <c r="O20" s="9">
        <f>IF(OR(N20="",M20=""),"",N20*M20)</f>
        <v/>
      </c>
      <c r="P20" s="9">
        <f>IF(OR(N20="",O20=""),"",N20+O20)</f>
        <v/>
      </c>
      <c r="Q20" s="4" t="n"/>
      <c r="R20" s="2" t="n"/>
      <c r="S20" s="2" t="n"/>
      <c r="T20" s="2" t="n"/>
      <c r="U20" s="2" t="n"/>
      <c r="V20" s="4" t="n"/>
      <c r="W20" s="7">
        <f>IF(B20="","",IF(C20="","À réceptionner",IF(C20&lt;=B20+14,"Dans le délai","Hors délai")))</f>
        <v/>
      </c>
      <c r="X20" s="7">
        <f>IF(A20="","",IF(AND(K20&gt;0,H20&lt;&gt;"",D20&lt;&gt;""),"Complet","À vérifier"))</f>
        <v/>
      </c>
    </row>
    <row r="21">
      <c r="A21" s="2" t="n"/>
      <c r="B21" s="3" t="n"/>
      <c r="C21" s="3" t="n"/>
      <c r="D21" s="4" t="n"/>
      <c r="E21" s="2" t="n"/>
      <c r="F21" s="5" t="n"/>
      <c r="G21" s="2" t="n"/>
      <c r="H21" s="2" t="n"/>
      <c r="I21" s="11">
        <f>IF(H21="","",IFERROR(VLOOKUP(H21,'Referentiel'!$A$2:$F$101,2,FALSE),"Référence inconnue"))</f>
        <v/>
      </c>
      <c r="J21" s="12">
        <f>IF(H21="","",IFERROR(VLOOKUP(H21,'Referentiel'!$A$2:$F$101,3,FALSE),""))</f>
        <v/>
      </c>
      <c r="K21" s="8" t="n"/>
      <c r="L21" s="13">
        <f>IF(H21="","",IFERROR(VLOOKUP(H21,'Referentiel'!$A$2:$F$101,4,FALSE),""))</f>
        <v/>
      </c>
      <c r="M21" s="14">
        <f>IF(H21="","",IFERROR(VLOOKUP(H21,'Referentiel'!$A$2:$F$101,5,FALSE),""))</f>
        <v/>
      </c>
      <c r="N21" s="13">
        <f>IF(OR(K21="",L21=""),"",K21*L21)</f>
        <v/>
      </c>
      <c r="O21" s="13">
        <f>IF(OR(N21="",M21=""),"",N21*M21)</f>
        <v/>
      </c>
      <c r="P21" s="13">
        <f>IF(OR(N21="",O21=""),"",N21+O21)</f>
        <v/>
      </c>
      <c r="Q21" s="4" t="n"/>
      <c r="R21" s="2" t="n"/>
      <c r="S21" s="2" t="n"/>
      <c r="T21" s="2" t="n"/>
      <c r="U21" s="2" t="n"/>
      <c r="V21" s="4" t="n"/>
      <c r="W21" s="12">
        <f>IF(B21="","",IF(C21="","À réceptionner",IF(C21&lt;=B21+14,"Dans le délai","Hors délai")))</f>
        <v/>
      </c>
      <c r="X21" s="12">
        <f>IF(A21="","",IF(AND(K21&gt;0,H21&lt;&gt;"",D21&lt;&gt;""),"Complet","À vérifier"))</f>
        <v/>
      </c>
    </row>
    <row r="22">
      <c r="A22" s="2" t="n"/>
      <c r="B22" s="3" t="n"/>
      <c r="C22" s="3" t="n"/>
      <c r="D22" s="4" t="n"/>
      <c r="E22" s="2" t="n"/>
      <c r="F22" s="5" t="n"/>
      <c r="G22" s="2" t="n"/>
      <c r="H22" s="2" t="n"/>
      <c r="I22" s="6">
        <f>IF(H22="","",IFERROR(VLOOKUP(H22,'Referentiel'!$A$2:$F$101,2,FALSE),"Référence inconnue"))</f>
        <v/>
      </c>
      <c r="J22" s="7">
        <f>IF(H22="","",IFERROR(VLOOKUP(H22,'Referentiel'!$A$2:$F$101,3,FALSE),""))</f>
        <v/>
      </c>
      <c r="K22" s="8" t="n"/>
      <c r="L22" s="9">
        <f>IF(H22="","",IFERROR(VLOOKUP(H22,'Referentiel'!$A$2:$F$101,4,FALSE),""))</f>
        <v/>
      </c>
      <c r="M22" s="10">
        <f>IF(H22="","",IFERROR(VLOOKUP(H22,'Referentiel'!$A$2:$F$101,5,FALSE),""))</f>
        <v/>
      </c>
      <c r="N22" s="9">
        <f>IF(OR(K22="",L22=""),"",K22*L22)</f>
        <v/>
      </c>
      <c r="O22" s="9">
        <f>IF(OR(N22="",M22=""),"",N22*M22)</f>
        <v/>
      </c>
      <c r="P22" s="9">
        <f>IF(OR(N22="",O22=""),"",N22+O22)</f>
        <v/>
      </c>
      <c r="Q22" s="4" t="n"/>
      <c r="R22" s="2" t="n"/>
      <c r="S22" s="2" t="n"/>
      <c r="T22" s="2" t="n"/>
      <c r="U22" s="2" t="n"/>
      <c r="V22" s="4" t="n"/>
      <c r="W22" s="7">
        <f>IF(B22="","",IF(C22="","À réceptionner",IF(C22&lt;=B22+14,"Dans le délai","Hors délai")))</f>
        <v/>
      </c>
      <c r="X22" s="7">
        <f>IF(A22="","",IF(AND(K22&gt;0,H22&lt;&gt;"",D22&lt;&gt;""),"Complet","À vérifier"))</f>
        <v/>
      </c>
    </row>
    <row r="23">
      <c r="A23" s="2" t="n"/>
      <c r="B23" s="3" t="n"/>
      <c r="C23" s="3" t="n"/>
      <c r="D23" s="4" t="n"/>
      <c r="E23" s="2" t="n"/>
      <c r="F23" s="5" t="n"/>
      <c r="G23" s="2" t="n"/>
      <c r="H23" s="2" t="n"/>
      <c r="I23" s="11">
        <f>IF(H23="","",IFERROR(VLOOKUP(H23,'Referentiel'!$A$2:$F$101,2,FALSE),"Référence inconnue"))</f>
        <v/>
      </c>
      <c r="J23" s="12">
        <f>IF(H23="","",IFERROR(VLOOKUP(H23,'Referentiel'!$A$2:$F$101,3,FALSE),""))</f>
        <v/>
      </c>
      <c r="K23" s="8" t="n"/>
      <c r="L23" s="13">
        <f>IF(H23="","",IFERROR(VLOOKUP(H23,'Referentiel'!$A$2:$F$101,4,FALSE),""))</f>
        <v/>
      </c>
      <c r="M23" s="14">
        <f>IF(H23="","",IFERROR(VLOOKUP(H23,'Referentiel'!$A$2:$F$101,5,FALSE),""))</f>
        <v/>
      </c>
      <c r="N23" s="13">
        <f>IF(OR(K23="",L23=""),"",K23*L23)</f>
        <v/>
      </c>
      <c r="O23" s="13">
        <f>IF(OR(N23="",M23=""),"",N23*M23)</f>
        <v/>
      </c>
      <c r="P23" s="13">
        <f>IF(OR(N23="",O23=""),"",N23+O23)</f>
        <v/>
      </c>
      <c r="Q23" s="4" t="n"/>
      <c r="R23" s="2" t="n"/>
      <c r="S23" s="2" t="n"/>
      <c r="T23" s="2" t="n"/>
      <c r="U23" s="2" t="n"/>
      <c r="V23" s="4" t="n"/>
      <c r="W23" s="12">
        <f>IF(B23="","",IF(C23="","À réceptionner",IF(C23&lt;=B23+14,"Dans le délai","Hors délai")))</f>
        <v/>
      </c>
      <c r="X23" s="12">
        <f>IF(A23="","",IF(AND(K23&gt;0,H23&lt;&gt;"",D23&lt;&gt;""),"Complet","À vérifier"))</f>
        <v/>
      </c>
    </row>
    <row r="24">
      <c r="A24" s="2" t="n"/>
      <c r="B24" s="3" t="n"/>
      <c r="C24" s="3" t="n"/>
      <c r="D24" s="4" t="n"/>
      <c r="E24" s="2" t="n"/>
      <c r="F24" s="5" t="n"/>
      <c r="G24" s="2" t="n"/>
      <c r="H24" s="2" t="n"/>
      <c r="I24" s="6">
        <f>IF(H24="","",IFERROR(VLOOKUP(H24,'Referentiel'!$A$2:$F$101,2,FALSE),"Référence inconnue"))</f>
        <v/>
      </c>
      <c r="J24" s="7">
        <f>IF(H24="","",IFERROR(VLOOKUP(H24,'Referentiel'!$A$2:$F$101,3,FALSE),""))</f>
        <v/>
      </c>
      <c r="K24" s="8" t="n"/>
      <c r="L24" s="9">
        <f>IF(H24="","",IFERROR(VLOOKUP(H24,'Referentiel'!$A$2:$F$101,4,FALSE),""))</f>
        <v/>
      </c>
      <c r="M24" s="10">
        <f>IF(H24="","",IFERROR(VLOOKUP(H24,'Referentiel'!$A$2:$F$101,5,FALSE),""))</f>
        <v/>
      </c>
      <c r="N24" s="9">
        <f>IF(OR(K24="",L24=""),"",K24*L24)</f>
        <v/>
      </c>
      <c r="O24" s="9">
        <f>IF(OR(N24="",M24=""),"",N24*M24)</f>
        <v/>
      </c>
      <c r="P24" s="9">
        <f>IF(OR(N24="",O24=""),"",N24+O24)</f>
        <v/>
      </c>
      <c r="Q24" s="4" t="n"/>
      <c r="R24" s="2" t="n"/>
      <c r="S24" s="2" t="n"/>
      <c r="T24" s="2" t="n"/>
      <c r="U24" s="2" t="n"/>
      <c r="V24" s="4" t="n"/>
      <c r="W24" s="7">
        <f>IF(B24="","",IF(C24="","À réceptionner",IF(C24&lt;=B24+14,"Dans le délai","Hors délai")))</f>
        <v/>
      </c>
      <c r="X24" s="7">
        <f>IF(A24="","",IF(AND(K24&gt;0,H24&lt;&gt;"",D24&lt;&gt;""),"Complet","À vérifier"))</f>
        <v/>
      </c>
    </row>
    <row r="25">
      <c r="A25" s="2" t="n"/>
      <c r="B25" s="3" t="n"/>
      <c r="C25" s="3" t="n"/>
      <c r="D25" s="4" t="n"/>
      <c r="E25" s="2" t="n"/>
      <c r="F25" s="5" t="n"/>
      <c r="G25" s="2" t="n"/>
      <c r="H25" s="2" t="n"/>
      <c r="I25" s="11">
        <f>IF(H25="","",IFERROR(VLOOKUP(H25,'Referentiel'!$A$2:$F$101,2,FALSE),"Référence inconnue"))</f>
        <v/>
      </c>
      <c r="J25" s="12">
        <f>IF(H25="","",IFERROR(VLOOKUP(H25,'Referentiel'!$A$2:$F$101,3,FALSE),""))</f>
        <v/>
      </c>
      <c r="K25" s="8" t="n"/>
      <c r="L25" s="13">
        <f>IF(H25="","",IFERROR(VLOOKUP(H25,'Referentiel'!$A$2:$F$101,4,FALSE),""))</f>
        <v/>
      </c>
      <c r="M25" s="14">
        <f>IF(H25="","",IFERROR(VLOOKUP(H25,'Referentiel'!$A$2:$F$101,5,FALSE),""))</f>
        <v/>
      </c>
      <c r="N25" s="13">
        <f>IF(OR(K25="",L25=""),"",K25*L25)</f>
        <v/>
      </c>
      <c r="O25" s="13">
        <f>IF(OR(N25="",M25=""),"",N25*M25)</f>
        <v/>
      </c>
      <c r="P25" s="13">
        <f>IF(OR(N25="",O25=""),"",N25+O25)</f>
        <v/>
      </c>
      <c r="Q25" s="4" t="n"/>
      <c r="R25" s="2" t="n"/>
      <c r="S25" s="2" t="n"/>
      <c r="T25" s="2" t="n"/>
      <c r="U25" s="2" t="n"/>
      <c r="V25" s="4" t="n"/>
      <c r="W25" s="12">
        <f>IF(B25="","",IF(C25="","À réceptionner",IF(C25&lt;=B25+14,"Dans le délai","Hors délai")))</f>
        <v/>
      </c>
      <c r="X25" s="12">
        <f>IF(A25="","",IF(AND(K25&gt;0,H25&lt;&gt;"",D25&lt;&gt;""),"Complet","À vérifier"))</f>
        <v/>
      </c>
    </row>
    <row r="26">
      <c r="A26" s="2" t="n"/>
      <c r="B26" s="3" t="n"/>
      <c r="C26" s="3" t="n"/>
      <c r="D26" s="4" t="n"/>
      <c r="E26" s="2" t="n"/>
      <c r="F26" s="5" t="n"/>
      <c r="G26" s="2" t="n"/>
      <c r="H26" s="2" t="n"/>
      <c r="I26" s="6">
        <f>IF(H26="","",IFERROR(VLOOKUP(H26,'Referentiel'!$A$2:$F$101,2,FALSE),"Référence inconnue"))</f>
        <v/>
      </c>
      <c r="J26" s="7">
        <f>IF(H26="","",IFERROR(VLOOKUP(H26,'Referentiel'!$A$2:$F$101,3,FALSE),""))</f>
        <v/>
      </c>
      <c r="K26" s="8" t="n"/>
      <c r="L26" s="9">
        <f>IF(H26="","",IFERROR(VLOOKUP(H26,'Referentiel'!$A$2:$F$101,4,FALSE),""))</f>
        <v/>
      </c>
      <c r="M26" s="10">
        <f>IF(H26="","",IFERROR(VLOOKUP(H26,'Referentiel'!$A$2:$F$101,5,FALSE),""))</f>
        <v/>
      </c>
      <c r="N26" s="9">
        <f>IF(OR(K26="",L26=""),"",K26*L26)</f>
        <v/>
      </c>
      <c r="O26" s="9">
        <f>IF(OR(N26="",M26=""),"",N26*M26)</f>
        <v/>
      </c>
      <c r="P26" s="9">
        <f>IF(OR(N26="",O26=""),"",N26+O26)</f>
        <v/>
      </c>
      <c r="Q26" s="4" t="n"/>
      <c r="R26" s="2" t="n"/>
      <c r="S26" s="2" t="n"/>
      <c r="T26" s="2" t="n"/>
      <c r="U26" s="2" t="n"/>
      <c r="V26" s="4" t="n"/>
      <c r="W26" s="7">
        <f>IF(B26="","",IF(C26="","À réceptionner",IF(C26&lt;=B26+14,"Dans le délai","Hors délai")))</f>
        <v/>
      </c>
      <c r="X26" s="7">
        <f>IF(A26="","",IF(AND(K26&gt;0,H26&lt;&gt;"",D26&lt;&gt;""),"Complet","À vérifier"))</f>
        <v/>
      </c>
    </row>
    <row r="27">
      <c r="A27" s="2" t="n"/>
      <c r="B27" s="3" t="n"/>
      <c r="C27" s="3" t="n"/>
      <c r="D27" s="4" t="n"/>
      <c r="E27" s="2" t="n"/>
      <c r="F27" s="5" t="n"/>
      <c r="G27" s="2" t="n"/>
      <c r="H27" s="2" t="n"/>
      <c r="I27" s="11">
        <f>IF(H27="","",IFERROR(VLOOKUP(H27,'Referentiel'!$A$2:$F$101,2,FALSE),"Référence inconnue"))</f>
        <v/>
      </c>
      <c r="J27" s="12">
        <f>IF(H27="","",IFERROR(VLOOKUP(H27,'Referentiel'!$A$2:$F$101,3,FALSE),""))</f>
        <v/>
      </c>
      <c r="K27" s="8" t="n"/>
      <c r="L27" s="13">
        <f>IF(H27="","",IFERROR(VLOOKUP(H27,'Referentiel'!$A$2:$F$101,4,FALSE),""))</f>
        <v/>
      </c>
      <c r="M27" s="14">
        <f>IF(H27="","",IFERROR(VLOOKUP(H27,'Referentiel'!$A$2:$F$101,5,FALSE),""))</f>
        <v/>
      </c>
      <c r="N27" s="13">
        <f>IF(OR(K27="",L27=""),"",K27*L27)</f>
        <v/>
      </c>
      <c r="O27" s="13">
        <f>IF(OR(N27="",M27=""),"",N27*M27)</f>
        <v/>
      </c>
      <c r="P27" s="13">
        <f>IF(OR(N27="",O27=""),"",N27+O27)</f>
        <v/>
      </c>
      <c r="Q27" s="4" t="n"/>
      <c r="R27" s="2" t="n"/>
      <c r="S27" s="2" t="n"/>
      <c r="T27" s="2" t="n"/>
      <c r="U27" s="2" t="n"/>
      <c r="V27" s="4" t="n"/>
      <c r="W27" s="12">
        <f>IF(B27="","",IF(C27="","À réceptionner",IF(C27&lt;=B27+14,"Dans le délai","Hors délai")))</f>
        <v/>
      </c>
      <c r="X27" s="12">
        <f>IF(A27="","",IF(AND(K27&gt;0,H27&lt;&gt;"",D27&lt;&gt;""),"Complet","À vérifier"))</f>
        <v/>
      </c>
    </row>
    <row r="28">
      <c r="A28" s="2" t="n"/>
      <c r="B28" s="3" t="n"/>
      <c r="C28" s="3" t="n"/>
      <c r="D28" s="4" t="n"/>
      <c r="E28" s="2" t="n"/>
      <c r="F28" s="5" t="n"/>
      <c r="G28" s="2" t="n"/>
      <c r="H28" s="2" t="n"/>
      <c r="I28" s="6">
        <f>IF(H28="","",IFERROR(VLOOKUP(H28,'Referentiel'!$A$2:$F$101,2,FALSE),"Référence inconnue"))</f>
        <v/>
      </c>
      <c r="J28" s="7">
        <f>IF(H28="","",IFERROR(VLOOKUP(H28,'Referentiel'!$A$2:$F$101,3,FALSE),""))</f>
        <v/>
      </c>
      <c r="K28" s="8" t="n"/>
      <c r="L28" s="9">
        <f>IF(H28="","",IFERROR(VLOOKUP(H28,'Referentiel'!$A$2:$F$101,4,FALSE),""))</f>
        <v/>
      </c>
      <c r="M28" s="10">
        <f>IF(H28="","",IFERROR(VLOOKUP(H28,'Referentiel'!$A$2:$F$101,5,FALSE),""))</f>
        <v/>
      </c>
      <c r="N28" s="9">
        <f>IF(OR(K28="",L28=""),"",K28*L28)</f>
        <v/>
      </c>
      <c r="O28" s="9">
        <f>IF(OR(N28="",M28=""),"",N28*M28)</f>
        <v/>
      </c>
      <c r="P28" s="9">
        <f>IF(OR(N28="",O28=""),"",N28+O28)</f>
        <v/>
      </c>
      <c r="Q28" s="4" t="n"/>
      <c r="R28" s="2" t="n"/>
      <c r="S28" s="2" t="n"/>
      <c r="T28" s="2" t="n"/>
      <c r="U28" s="2" t="n"/>
      <c r="V28" s="4" t="n"/>
      <c r="W28" s="7">
        <f>IF(B28="","",IF(C28="","À réceptionner",IF(C28&lt;=B28+14,"Dans le délai","Hors délai")))</f>
        <v/>
      </c>
      <c r="X28" s="7">
        <f>IF(A28="","",IF(AND(K28&gt;0,H28&lt;&gt;"",D28&lt;&gt;""),"Complet","À vérifier"))</f>
        <v/>
      </c>
    </row>
    <row r="29">
      <c r="A29" s="2" t="n"/>
      <c r="B29" s="3" t="n"/>
      <c r="C29" s="3" t="n"/>
      <c r="D29" s="4" t="n"/>
      <c r="E29" s="2" t="n"/>
      <c r="F29" s="5" t="n"/>
      <c r="G29" s="2" t="n"/>
      <c r="H29" s="2" t="n"/>
      <c r="I29" s="11">
        <f>IF(H29="","",IFERROR(VLOOKUP(H29,'Referentiel'!$A$2:$F$101,2,FALSE),"Référence inconnue"))</f>
        <v/>
      </c>
      <c r="J29" s="12">
        <f>IF(H29="","",IFERROR(VLOOKUP(H29,'Referentiel'!$A$2:$F$101,3,FALSE),""))</f>
        <v/>
      </c>
      <c r="K29" s="8" t="n"/>
      <c r="L29" s="13">
        <f>IF(H29="","",IFERROR(VLOOKUP(H29,'Referentiel'!$A$2:$F$101,4,FALSE),""))</f>
        <v/>
      </c>
      <c r="M29" s="14">
        <f>IF(H29="","",IFERROR(VLOOKUP(H29,'Referentiel'!$A$2:$F$101,5,FALSE),""))</f>
        <v/>
      </c>
      <c r="N29" s="13">
        <f>IF(OR(K29="",L29=""),"",K29*L29)</f>
        <v/>
      </c>
      <c r="O29" s="13">
        <f>IF(OR(N29="",M29=""),"",N29*M29)</f>
        <v/>
      </c>
      <c r="P29" s="13">
        <f>IF(OR(N29="",O29=""),"",N29+O29)</f>
        <v/>
      </c>
      <c r="Q29" s="4" t="n"/>
      <c r="R29" s="2" t="n"/>
      <c r="S29" s="2" t="n"/>
      <c r="T29" s="2" t="n"/>
      <c r="U29" s="2" t="n"/>
      <c r="V29" s="4" t="n"/>
      <c r="W29" s="12">
        <f>IF(B29="","",IF(C29="","À réceptionner",IF(C29&lt;=B29+14,"Dans le délai","Hors délai")))</f>
        <v/>
      </c>
      <c r="X29" s="12">
        <f>IF(A29="","",IF(AND(K29&gt;0,H29&lt;&gt;"",D29&lt;&gt;""),"Complet","À vérifier"))</f>
        <v/>
      </c>
    </row>
    <row r="30">
      <c r="A30" s="2" t="n"/>
      <c r="B30" s="3" t="n"/>
      <c r="C30" s="3" t="n"/>
      <c r="D30" s="4" t="n"/>
      <c r="E30" s="2" t="n"/>
      <c r="F30" s="5" t="n"/>
      <c r="G30" s="2" t="n"/>
      <c r="H30" s="2" t="n"/>
      <c r="I30" s="6">
        <f>IF(H30="","",IFERROR(VLOOKUP(H30,'Referentiel'!$A$2:$F$101,2,FALSE),"Référence inconnue"))</f>
        <v/>
      </c>
      <c r="J30" s="7">
        <f>IF(H30="","",IFERROR(VLOOKUP(H30,'Referentiel'!$A$2:$F$101,3,FALSE),""))</f>
        <v/>
      </c>
      <c r="K30" s="8" t="n"/>
      <c r="L30" s="9">
        <f>IF(H30="","",IFERROR(VLOOKUP(H30,'Referentiel'!$A$2:$F$101,4,FALSE),""))</f>
        <v/>
      </c>
      <c r="M30" s="10">
        <f>IF(H30="","",IFERROR(VLOOKUP(H30,'Referentiel'!$A$2:$F$101,5,FALSE),""))</f>
        <v/>
      </c>
      <c r="N30" s="9">
        <f>IF(OR(K30="",L30=""),"",K30*L30)</f>
        <v/>
      </c>
      <c r="O30" s="9">
        <f>IF(OR(N30="",M30=""),"",N30*M30)</f>
        <v/>
      </c>
      <c r="P30" s="9">
        <f>IF(OR(N30="",O30=""),"",N30+O30)</f>
        <v/>
      </c>
      <c r="Q30" s="4" t="n"/>
      <c r="R30" s="2" t="n"/>
      <c r="S30" s="2" t="n"/>
      <c r="T30" s="2" t="n"/>
      <c r="U30" s="2" t="n"/>
      <c r="V30" s="4" t="n"/>
      <c r="W30" s="7">
        <f>IF(B30="","",IF(C30="","À réceptionner",IF(C30&lt;=B30+14,"Dans le délai","Hors délai")))</f>
        <v/>
      </c>
      <c r="X30" s="7">
        <f>IF(A30="","",IF(AND(K30&gt;0,H30&lt;&gt;"",D30&lt;&gt;""),"Complet","À vérifier"))</f>
        <v/>
      </c>
    </row>
    <row r="31">
      <c r="A31" s="2" t="n"/>
      <c r="B31" s="3" t="n"/>
      <c r="C31" s="3" t="n"/>
      <c r="D31" s="4" t="n"/>
      <c r="E31" s="2" t="n"/>
      <c r="F31" s="5" t="n"/>
      <c r="G31" s="2" t="n"/>
      <c r="H31" s="2" t="n"/>
      <c r="I31" s="11">
        <f>IF(H31="","",IFERROR(VLOOKUP(H31,'Referentiel'!$A$2:$F$101,2,FALSE),"Référence inconnue"))</f>
        <v/>
      </c>
      <c r="J31" s="12">
        <f>IF(H31="","",IFERROR(VLOOKUP(H31,'Referentiel'!$A$2:$F$101,3,FALSE),""))</f>
        <v/>
      </c>
      <c r="K31" s="8" t="n"/>
      <c r="L31" s="13">
        <f>IF(H31="","",IFERROR(VLOOKUP(H31,'Referentiel'!$A$2:$F$101,4,FALSE),""))</f>
        <v/>
      </c>
      <c r="M31" s="14">
        <f>IF(H31="","",IFERROR(VLOOKUP(H31,'Referentiel'!$A$2:$F$101,5,FALSE),""))</f>
        <v/>
      </c>
      <c r="N31" s="13">
        <f>IF(OR(K31="",L31=""),"",K31*L31)</f>
        <v/>
      </c>
      <c r="O31" s="13">
        <f>IF(OR(N31="",M31=""),"",N31*M31)</f>
        <v/>
      </c>
      <c r="P31" s="13">
        <f>IF(OR(N31="",O31=""),"",N31+O31)</f>
        <v/>
      </c>
      <c r="Q31" s="4" t="n"/>
      <c r="R31" s="2" t="n"/>
      <c r="S31" s="2" t="n"/>
      <c r="T31" s="2" t="n"/>
      <c r="U31" s="2" t="n"/>
      <c r="V31" s="4" t="n"/>
      <c r="W31" s="12">
        <f>IF(B31="","",IF(C31="","À réceptionner",IF(C31&lt;=B31+14,"Dans le délai","Hors délai")))</f>
        <v/>
      </c>
      <c r="X31" s="12">
        <f>IF(A31="","",IF(AND(K31&gt;0,H31&lt;&gt;"",D31&lt;&gt;""),"Complet","À vérifier"))</f>
        <v/>
      </c>
    </row>
    <row r="32">
      <c r="A32" s="2" t="n"/>
      <c r="B32" s="3" t="n"/>
      <c r="C32" s="3" t="n"/>
      <c r="D32" s="4" t="n"/>
      <c r="E32" s="2" t="n"/>
      <c r="F32" s="5" t="n"/>
      <c r="G32" s="2" t="n"/>
      <c r="H32" s="2" t="n"/>
      <c r="I32" s="6">
        <f>IF(H32="","",IFERROR(VLOOKUP(H32,'Referentiel'!$A$2:$F$101,2,FALSE),"Référence inconnue"))</f>
        <v/>
      </c>
      <c r="J32" s="7">
        <f>IF(H32="","",IFERROR(VLOOKUP(H32,'Referentiel'!$A$2:$F$101,3,FALSE),""))</f>
        <v/>
      </c>
      <c r="K32" s="8" t="n"/>
      <c r="L32" s="9">
        <f>IF(H32="","",IFERROR(VLOOKUP(H32,'Referentiel'!$A$2:$F$101,4,FALSE),""))</f>
        <v/>
      </c>
      <c r="M32" s="10">
        <f>IF(H32="","",IFERROR(VLOOKUP(H32,'Referentiel'!$A$2:$F$101,5,FALSE),""))</f>
        <v/>
      </c>
      <c r="N32" s="9">
        <f>IF(OR(K32="",L32=""),"",K32*L32)</f>
        <v/>
      </c>
      <c r="O32" s="9">
        <f>IF(OR(N32="",M32=""),"",N32*M32)</f>
        <v/>
      </c>
      <c r="P32" s="9">
        <f>IF(OR(N32="",O32=""),"",N32+O32)</f>
        <v/>
      </c>
      <c r="Q32" s="4" t="n"/>
      <c r="R32" s="2" t="n"/>
      <c r="S32" s="2" t="n"/>
      <c r="T32" s="2" t="n"/>
      <c r="U32" s="2" t="n"/>
      <c r="V32" s="4" t="n"/>
      <c r="W32" s="7">
        <f>IF(B32="","",IF(C32="","À réceptionner",IF(C32&lt;=B32+14,"Dans le délai","Hors délai")))</f>
        <v/>
      </c>
      <c r="X32" s="7">
        <f>IF(A32="","",IF(AND(K32&gt;0,H32&lt;&gt;"",D32&lt;&gt;""),"Complet","À vérifier"))</f>
        <v/>
      </c>
    </row>
    <row r="33">
      <c r="A33" s="2" t="n"/>
      <c r="B33" s="3" t="n"/>
      <c r="C33" s="3" t="n"/>
      <c r="D33" s="4" t="n"/>
      <c r="E33" s="2" t="n"/>
      <c r="F33" s="5" t="n"/>
      <c r="G33" s="2" t="n"/>
      <c r="H33" s="2" t="n"/>
      <c r="I33" s="11">
        <f>IF(H33="","",IFERROR(VLOOKUP(H33,'Referentiel'!$A$2:$F$101,2,FALSE),"Référence inconnue"))</f>
        <v/>
      </c>
      <c r="J33" s="12">
        <f>IF(H33="","",IFERROR(VLOOKUP(H33,'Referentiel'!$A$2:$F$101,3,FALSE),""))</f>
        <v/>
      </c>
      <c r="K33" s="8" t="n"/>
      <c r="L33" s="13">
        <f>IF(H33="","",IFERROR(VLOOKUP(H33,'Referentiel'!$A$2:$F$101,4,FALSE),""))</f>
        <v/>
      </c>
      <c r="M33" s="14">
        <f>IF(H33="","",IFERROR(VLOOKUP(H33,'Referentiel'!$A$2:$F$101,5,FALSE),""))</f>
        <v/>
      </c>
      <c r="N33" s="13">
        <f>IF(OR(K33="",L33=""),"",K33*L33)</f>
        <v/>
      </c>
      <c r="O33" s="13">
        <f>IF(OR(N33="",M33=""),"",N33*M33)</f>
        <v/>
      </c>
      <c r="P33" s="13">
        <f>IF(OR(N33="",O33=""),"",N33+O33)</f>
        <v/>
      </c>
      <c r="Q33" s="4" t="n"/>
      <c r="R33" s="2" t="n"/>
      <c r="S33" s="2" t="n"/>
      <c r="T33" s="2" t="n"/>
      <c r="U33" s="2" t="n"/>
      <c r="V33" s="4" t="n"/>
      <c r="W33" s="12">
        <f>IF(B33="","",IF(C33="","À réceptionner",IF(C33&lt;=B33+14,"Dans le délai","Hors délai")))</f>
        <v/>
      </c>
      <c r="X33" s="12">
        <f>IF(A33="","",IF(AND(K33&gt;0,H33&lt;&gt;"",D33&lt;&gt;""),"Complet","À vérifier"))</f>
        <v/>
      </c>
    </row>
    <row r="34">
      <c r="A34" s="2" t="n"/>
      <c r="B34" s="3" t="n"/>
      <c r="C34" s="3" t="n"/>
      <c r="D34" s="4" t="n"/>
      <c r="E34" s="2" t="n"/>
      <c r="F34" s="5" t="n"/>
      <c r="G34" s="2" t="n"/>
      <c r="H34" s="2" t="n"/>
      <c r="I34" s="6">
        <f>IF(H34="","",IFERROR(VLOOKUP(H34,'Referentiel'!$A$2:$F$101,2,FALSE),"Référence inconnue"))</f>
        <v/>
      </c>
      <c r="J34" s="7">
        <f>IF(H34="","",IFERROR(VLOOKUP(H34,'Referentiel'!$A$2:$F$101,3,FALSE),""))</f>
        <v/>
      </c>
      <c r="K34" s="8" t="n"/>
      <c r="L34" s="9">
        <f>IF(H34="","",IFERROR(VLOOKUP(H34,'Referentiel'!$A$2:$F$101,4,FALSE),""))</f>
        <v/>
      </c>
      <c r="M34" s="10">
        <f>IF(H34="","",IFERROR(VLOOKUP(H34,'Referentiel'!$A$2:$F$101,5,FALSE),""))</f>
        <v/>
      </c>
      <c r="N34" s="9">
        <f>IF(OR(K34="",L34=""),"",K34*L34)</f>
        <v/>
      </c>
      <c r="O34" s="9">
        <f>IF(OR(N34="",M34=""),"",N34*M34)</f>
        <v/>
      </c>
      <c r="P34" s="9">
        <f>IF(OR(N34="",O34=""),"",N34+O34)</f>
        <v/>
      </c>
      <c r="Q34" s="4" t="n"/>
      <c r="R34" s="2" t="n"/>
      <c r="S34" s="2" t="n"/>
      <c r="T34" s="2" t="n"/>
      <c r="U34" s="2" t="n"/>
      <c r="V34" s="4" t="n"/>
      <c r="W34" s="7">
        <f>IF(B34="","",IF(C34="","À réceptionner",IF(C34&lt;=B34+14,"Dans le délai","Hors délai")))</f>
        <v/>
      </c>
      <c r="X34" s="7">
        <f>IF(A34="","",IF(AND(K34&gt;0,H34&lt;&gt;"",D34&lt;&gt;""),"Complet","À vérifier"))</f>
        <v/>
      </c>
    </row>
    <row r="35">
      <c r="A35" s="2" t="n"/>
      <c r="B35" s="3" t="n"/>
      <c r="C35" s="3" t="n"/>
      <c r="D35" s="4" t="n"/>
      <c r="E35" s="2" t="n"/>
      <c r="F35" s="5" t="n"/>
      <c r="G35" s="2" t="n"/>
      <c r="H35" s="2" t="n"/>
      <c r="I35" s="11">
        <f>IF(H35="","",IFERROR(VLOOKUP(H35,'Referentiel'!$A$2:$F$101,2,FALSE),"Référence inconnue"))</f>
        <v/>
      </c>
      <c r="J35" s="12">
        <f>IF(H35="","",IFERROR(VLOOKUP(H35,'Referentiel'!$A$2:$F$101,3,FALSE),""))</f>
        <v/>
      </c>
      <c r="K35" s="8" t="n"/>
      <c r="L35" s="13">
        <f>IF(H35="","",IFERROR(VLOOKUP(H35,'Referentiel'!$A$2:$F$101,4,FALSE),""))</f>
        <v/>
      </c>
      <c r="M35" s="14">
        <f>IF(H35="","",IFERROR(VLOOKUP(H35,'Referentiel'!$A$2:$F$101,5,FALSE),""))</f>
        <v/>
      </c>
      <c r="N35" s="13">
        <f>IF(OR(K35="",L35=""),"",K35*L35)</f>
        <v/>
      </c>
      <c r="O35" s="13">
        <f>IF(OR(N35="",M35=""),"",N35*M35)</f>
        <v/>
      </c>
      <c r="P35" s="13">
        <f>IF(OR(N35="",O35=""),"",N35+O35)</f>
        <v/>
      </c>
      <c r="Q35" s="4" t="n"/>
      <c r="R35" s="2" t="n"/>
      <c r="S35" s="2" t="n"/>
      <c r="T35" s="2" t="n"/>
      <c r="U35" s="2" t="n"/>
      <c r="V35" s="4" t="n"/>
      <c r="W35" s="12">
        <f>IF(B35="","",IF(C35="","À réceptionner",IF(C35&lt;=B35+14,"Dans le délai","Hors délai")))</f>
        <v/>
      </c>
      <c r="X35" s="12">
        <f>IF(A35="","",IF(AND(K35&gt;0,H35&lt;&gt;"",D35&lt;&gt;""),"Complet","À vérifier"))</f>
        <v/>
      </c>
    </row>
    <row r="36">
      <c r="A36" s="2" t="n"/>
      <c r="B36" s="3" t="n"/>
      <c r="C36" s="3" t="n"/>
      <c r="D36" s="4" t="n"/>
      <c r="E36" s="2" t="n"/>
      <c r="F36" s="5" t="n"/>
      <c r="G36" s="2" t="n"/>
      <c r="H36" s="2" t="n"/>
      <c r="I36" s="6">
        <f>IF(H36="","",IFERROR(VLOOKUP(H36,'Referentiel'!$A$2:$F$101,2,FALSE),"Référence inconnue"))</f>
        <v/>
      </c>
      <c r="J36" s="7">
        <f>IF(H36="","",IFERROR(VLOOKUP(H36,'Referentiel'!$A$2:$F$101,3,FALSE),""))</f>
        <v/>
      </c>
      <c r="K36" s="8" t="n"/>
      <c r="L36" s="9">
        <f>IF(H36="","",IFERROR(VLOOKUP(H36,'Referentiel'!$A$2:$F$101,4,FALSE),""))</f>
        <v/>
      </c>
      <c r="M36" s="10">
        <f>IF(H36="","",IFERROR(VLOOKUP(H36,'Referentiel'!$A$2:$F$101,5,FALSE),""))</f>
        <v/>
      </c>
      <c r="N36" s="9">
        <f>IF(OR(K36="",L36=""),"",K36*L36)</f>
        <v/>
      </c>
      <c r="O36" s="9">
        <f>IF(OR(N36="",M36=""),"",N36*M36)</f>
        <v/>
      </c>
      <c r="P36" s="9">
        <f>IF(OR(N36="",O36=""),"",N36+O36)</f>
        <v/>
      </c>
      <c r="Q36" s="4" t="n"/>
      <c r="R36" s="2" t="n"/>
      <c r="S36" s="2" t="n"/>
      <c r="T36" s="2" t="n"/>
      <c r="U36" s="2" t="n"/>
      <c r="V36" s="4" t="n"/>
      <c r="W36" s="7">
        <f>IF(B36="","",IF(C36="","À réceptionner",IF(C36&lt;=B36+14,"Dans le délai","Hors délai")))</f>
        <v/>
      </c>
      <c r="X36" s="7">
        <f>IF(A36="","",IF(AND(K36&gt;0,H36&lt;&gt;"",D36&lt;&gt;""),"Complet","À vérifier"))</f>
        <v/>
      </c>
    </row>
    <row r="37">
      <c r="A37" s="2" t="n"/>
      <c r="B37" s="3" t="n"/>
      <c r="C37" s="3" t="n"/>
      <c r="D37" s="4" t="n"/>
      <c r="E37" s="2" t="n"/>
      <c r="F37" s="5" t="n"/>
      <c r="G37" s="2" t="n"/>
      <c r="H37" s="2" t="n"/>
      <c r="I37" s="11">
        <f>IF(H37="","",IFERROR(VLOOKUP(H37,'Referentiel'!$A$2:$F$101,2,FALSE),"Référence inconnue"))</f>
        <v/>
      </c>
      <c r="J37" s="12">
        <f>IF(H37="","",IFERROR(VLOOKUP(H37,'Referentiel'!$A$2:$F$101,3,FALSE),""))</f>
        <v/>
      </c>
      <c r="K37" s="8" t="n"/>
      <c r="L37" s="13">
        <f>IF(H37="","",IFERROR(VLOOKUP(H37,'Referentiel'!$A$2:$F$101,4,FALSE),""))</f>
        <v/>
      </c>
      <c r="M37" s="14">
        <f>IF(H37="","",IFERROR(VLOOKUP(H37,'Referentiel'!$A$2:$F$101,5,FALSE),""))</f>
        <v/>
      </c>
      <c r="N37" s="13">
        <f>IF(OR(K37="",L37=""),"",K37*L37)</f>
        <v/>
      </c>
      <c r="O37" s="13">
        <f>IF(OR(N37="",M37=""),"",N37*M37)</f>
        <v/>
      </c>
      <c r="P37" s="13">
        <f>IF(OR(N37="",O37=""),"",N37+O37)</f>
        <v/>
      </c>
      <c r="Q37" s="4" t="n"/>
      <c r="R37" s="2" t="n"/>
      <c r="S37" s="2" t="n"/>
      <c r="T37" s="2" t="n"/>
      <c r="U37" s="2" t="n"/>
      <c r="V37" s="4" t="n"/>
      <c r="W37" s="12">
        <f>IF(B37="","",IF(C37="","À réceptionner",IF(C37&lt;=B37+14,"Dans le délai","Hors délai")))</f>
        <v/>
      </c>
      <c r="X37" s="12">
        <f>IF(A37="","",IF(AND(K37&gt;0,H37&lt;&gt;"",D37&lt;&gt;""),"Complet","À vérifier"))</f>
        <v/>
      </c>
    </row>
    <row r="38">
      <c r="A38" s="2" t="n"/>
      <c r="B38" s="3" t="n"/>
      <c r="C38" s="3" t="n"/>
      <c r="D38" s="4" t="n"/>
      <c r="E38" s="2" t="n"/>
      <c r="F38" s="5" t="n"/>
      <c r="G38" s="2" t="n"/>
      <c r="H38" s="2" t="n"/>
      <c r="I38" s="6">
        <f>IF(H38="","",IFERROR(VLOOKUP(H38,'Referentiel'!$A$2:$F$101,2,FALSE),"Référence inconnue"))</f>
        <v/>
      </c>
      <c r="J38" s="7">
        <f>IF(H38="","",IFERROR(VLOOKUP(H38,'Referentiel'!$A$2:$F$101,3,FALSE),""))</f>
        <v/>
      </c>
      <c r="K38" s="8" t="n"/>
      <c r="L38" s="9">
        <f>IF(H38="","",IFERROR(VLOOKUP(H38,'Referentiel'!$A$2:$F$101,4,FALSE),""))</f>
        <v/>
      </c>
      <c r="M38" s="10">
        <f>IF(H38="","",IFERROR(VLOOKUP(H38,'Referentiel'!$A$2:$F$101,5,FALSE),""))</f>
        <v/>
      </c>
      <c r="N38" s="9">
        <f>IF(OR(K38="",L38=""),"",K38*L38)</f>
        <v/>
      </c>
      <c r="O38" s="9">
        <f>IF(OR(N38="",M38=""),"",N38*M38)</f>
        <v/>
      </c>
      <c r="P38" s="9">
        <f>IF(OR(N38="",O38=""),"",N38+O38)</f>
        <v/>
      </c>
      <c r="Q38" s="4" t="n"/>
      <c r="R38" s="2" t="n"/>
      <c r="S38" s="2" t="n"/>
      <c r="T38" s="2" t="n"/>
      <c r="U38" s="2" t="n"/>
      <c r="V38" s="4" t="n"/>
      <c r="W38" s="7">
        <f>IF(B38="","",IF(C38="","À réceptionner",IF(C38&lt;=B38+14,"Dans le délai","Hors délai")))</f>
        <v/>
      </c>
      <c r="X38" s="7">
        <f>IF(A38="","",IF(AND(K38&gt;0,H38&lt;&gt;"",D38&lt;&gt;""),"Complet","À vérifier"))</f>
        <v/>
      </c>
    </row>
    <row r="39">
      <c r="A39" s="2" t="n"/>
      <c r="B39" s="3" t="n"/>
      <c r="C39" s="3" t="n"/>
      <c r="D39" s="4" t="n"/>
      <c r="E39" s="2" t="n"/>
      <c r="F39" s="5" t="n"/>
      <c r="G39" s="2" t="n"/>
      <c r="H39" s="2" t="n"/>
      <c r="I39" s="11">
        <f>IF(H39="","",IFERROR(VLOOKUP(H39,'Referentiel'!$A$2:$F$101,2,FALSE),"Référence inconnue"))</f>
        <v/>
      </c>
      <c r="J39" s="12">
        <f>IF(H39="","",IFERROR(VLOOKUP(H39,'Referentiel'!$A$2:$F$101,3,FALSE),""))</f>
        <v/>
      </c>
      <c r="K39" s="8" t="n"/>
      <c r="L39" s="13">
        <f>IF(H39="","",IFERROR(VLOOKUP(H39,'Referentiel'!$A$2:$F$101,4,FALSE),""))</f>
        <v/>
      </c>
      <c r="M39" s="14">
        <f>IF(H39="","",IFERROR(VLOOKUP(H39,'Referentiel'!$A$2:$F$101,5,FALSE),""))</f>
        <v/>
      </c>
      <c r="N39" s="13">
        <f>IF(OR(K39="",L39=""),"",K39*L39)</f>
        <v/>
      </c>
      <c r="O39" s="13">
        <f>IF(OR(N39="",M39=""),"",N39*M39)</f>
        <v/>
      </c>
      <c r="P39" s="13">
        <f>IF(OR(N39="",O39=""),"",N39+O39)</f>
        <v/>
      </c>
      <c r="Q39" s="4" t="n"/>
      <c r="R39" s="2" t="n"/>
      <c r="S39" s="2" t="n"/>
      <c r="T39" s="2" t="n"/>
      <c r="U39" s="2" t="n"/>
      <c r="V39" s="4" t="n"/>
      <c r="W39" s="12">
        <f>IF(B39="","",IF(C39="","À réceptionner",IF(C39&lt;=B39+14,"Dans le délai","Hors délai")))</f>
        <v/>
      </c>
      <c r="X39" s="12">
        <f>IF(A39="","",IF(AND(K39&gt;0,H39&lt;&gt;"",D39&lt;&gt;""),"Complet","À vérifier"))</f>
        <v/>
      </c>
    </row>
    <row r="40">
      <c r="A40" s="2" t="n"/>
      <c r="B40" s="3" t="n"/>
      <c r="C40" s="3" t="n"/>
      <c r="D40" s="4" t="n"/>
      <c r="E40" s="2" t="n"/>
      <c r="F40" s="5" t="n"/>
      <c r="G40" s="2" t="n"/>
      <c r="H40" s="2" t="n"/>
      <c r="I40" s="6">
        <f>IF(H40="","",IFERROR(VLOOKUP(H40,'Referentiel'!$A$2:$F$101,2,FALSE),"Référence inconnue"))</f>
        <v/>
      </c>
      <c r="J40" s="7">
        <f>IF(H40="","",IFERROR(VLOOKUP(H40,'Referentiel'!$A$2:$F$101,3,FALSE),""))</f>
        <v/>
      </c>
      <c r="K40" s="8" t="n"/>
      <c r="L40" s="9">
        <f>IF(H40="","",IFERROR(VLOOKUP(H40,'Referentiel'!$A$2:$F$101,4,FALSE),""))</f>
        <v/>
      </c>
      <c r="M40" s="10">
        <f>IF(H40="","",IFERROR(VLOOKUP(H40,'Referentiel'!$A$2:$F$101,5,FALSE),""))</f>
        <v/>
      </c>
      <c r="N40" s="9">
        <f>IF(OR(K40="",L40=""),"",K40*L40)</f>
        <v/>
      </c>
      <c r="O40" s="9">
        <f>IF(OR(N40="",M40=""),"",N40*M40)</f>
        <v/>
      </c>
      <c r="P40" s="9">
        <f>IF(OR(N40="",O40=""),"",N40+O40)</f>
        <v/>
      </c>
      <c r="Q40" s="4" t="n"/>
      <c r="R40" s="2" t="n"/>
      <c r="S40" s="2" t="n"/>
      <c r="T40" s="2" t="n"/>
      <c r="U40" s="2" t="n"/>
      <c r="V40" s="4" t="n"/>
      <c r="W40" s="7">
        <f>IF(B40="","",IF(C40="","À réceptionner",IF(C40&lt;=B40+14,"Dans le délai","Hors délai")))</f>
        <v/>
      </c>
      <c r="X40" s="7">
        <f>IF(A40="","",IF(AND(K40&gt;0,H40&lt;&gt;"",D40&lt;&gt;""),"Complet","À vérifier"))</f>
        <v/>
      </c>
    </row>
    <row r="41">
      <c r="A41" s="2" t="n"/>
      <c r="B41" s="3" t="n"/>
      <c r="C41" s="3" t="n"/>
      <c r="D41" s="4" t="n"/>
      <c r="E41" s="2" t="n"/>
      <c r="F41" s="5" t="n"/>
      <c r="G41" s="2" t="n"/>
      <c r="H41" s="2" t="n"/>
      <c r="I41" s="11">
        <f>IF(H41="","",IFERROR(VLOOKUP(H41,'Referentiel'!$A$2:$F$101,2,FALSE),"Référence inconnue"))</f>
        <v/>
      </c>
      <c r="J41" s="12">
        <f>IF(H41="","",IFERROR(VLOOKUP(H41,'Referentiel'!$A$2:$F$101,3,FALSE),""))</f>
        <v/>
      </c>
      <c r="K41" s="8" t="n"/>
      <c r="L41" s="13">
        <f>IF(H41="","",IFERROR(VLOOKUP(H41,'Referentiel'!$A$2:$F$101,4,FALSE),""))</f>
        <v/>
      </c>
      <c r="M41" s="14">
        <f>IF(H41="","",IFERROR(VLOOKUP(H41,'Referentiel'!$A$2:$F$101,5,FALSE),""))</f>
        <v/>
      </c>
      <c r="N41" s="13">
        <f>IF(OR(K41="",L41=""),"",K41*L41)</f>
        <v/>
      </c>
      <c r="O41" s="13">
        <f>IF(OR(N41="",M41=""),"",N41*M41)</f>
        <v/>
      </c>
      <c r="P41" s="13">
        <f>IF(OR(N41="",O41=""),"",N41+O41)</f>
        <v/>
      </c>
      <c r="Q41" s="4" t="n"/>
      <c r="R41" s="2" t="n"/>
      <c r="S41" s="2" t="n"/>
      <c r="T41" s="2" t="n"/>
      <c r="U41" s="2" t="n"/>
      <c r="V41" s="4" t="n"/>
      <c r="W41" s="12">
        <f>IF(B41="","",IF(C41="","À réceptionner",IF(C41&lt;=B41+14,"Dans le délai","Hors délai")))</f>
        <v/>
      </c>
      <c r="X41" s="12">
        <f>IF(A41="","",IF(AND(K41&gt;0,H41&lt;&gt;"",D41&lt;&gt;""),"Complet","À vérifier"))</f>
        <v/>
      </c>
    </row>
    <row r="42">
      <c r="A42" s="2" t="n"/>
      <c r="B42" s="3" t="n"/>
      <c r="C42" s="3" t="n"/>
      <c r="D42" s="4" t="n"/>
      <c r="E42" s="2" t="n"/>
      <c r="F42" s="5" t="n"/>
      <c r="G42" s="2" t="n"/>
      <c r="H42" s="2" t="n"/>
      <c r="I42" s="6">
        <f>IF(H42="","",IFERROR(VLOOKUP(H42,'Referentiel'!$A$2:$F$101,2,FALSE),"Référence inconnue"))</f>
        <v/>
      </c>
      <c r="J42" s="7">
        <f>IF(H42="","",IFERROR(VLOOKUP(H42,'Referentiel'!$A$2:$F$101,3,FALSE),""))</f>
        <v/>
      </c>
      <c r="K42" s="8" t="n"/>
      <c r="L42" s="9">
        <f>IF(H42="","",IFERROR(VLOOKUP(H42,'Referentiel'!$A$2:$F$101,4,FALSE),""))</f>
        <v/>
      </c>
      <c r="M42" s="10">
        <f>IF(H42="","",IFERROR(VLOOKUP(H42,'Referentiel'!$A$2:$F$101,5,FALSE),""))</f>
        <v/>
      </c>
      <c r="N42" s="9">
        <f>IF(OR(K42="",L42=""),"",K42*L42)</f>
        <v/>
      </c>
      <c r="O42" s="9">
        <f>IF(OR(N42="",M42=""),"",N42*M42)</f>
        <v/>
      </c>
      <c r="P42" s="9">
        <f>IF(OR(N42="",O42=""),"",N42+O42)</f>
        <v/>
      </c>
      <c r="Q42" s="4" t="n"/>
      <c r="R42" s="2" t="n"/>
      <c r="S42" s="2" t="n"/>
      <c r="T42" s="2" t="n"/>
      <c r="U42" s="2" t="n"/>
      <c r="V42" s="4" t="n"/>
      <c r="W42" s="7">
        <f>IF(B42="","",IF(C42="","À réceptionner",IF(C42&lt;=B42+14,"Dans le délai","Hors délai")))</f>
        <v/>
      </c>
      <c r="X42" s="7">
        <f>IF(A42="","",IF(AND(K42&gt;0,H42&lt;&gt;"",D42&lt;&gt;""),"Complet","À vérifier"))</f>
        <v/>
      </c>
    </row>
    <row r="43">
      <c r="A43" s="2" t="n"/>
      <c r="B43" s="3" t="n"/>
      <c r="C43" s="3" t="n"/>
      <c r="D43" s="4" t="n"/>
      <c r="E43" s="2" t="n"/>
      <c r="F43" s="5" t="n"/>
      <c r="G43" s="2" t="n"/>
      <c r="H43" s="2" t="n"/>
      <c r="I43" s="11">
        <f>IF(H43="","",IFERROR(VLOOKUP(H43,'Referentiel'!$A$2:$F$101,2,FALSE),"Référence inconnue"))</f>
        <v/>
      </c>
      <c r="J43" s="12">
        <f>IF(H43="","",IFERROR(VLOOKUP(H43,'Referentiel'!$A$2:$F$101,3,FALSE),""))</f>
        <v/>
      </c>
      <c r="K43" s="8" t="n"/>
      <c r="L43" s="13">
        <f>IF(H43="","",IFERROR(VLOOKUP(H43,'Referentiel'!$A$2:$F$101,4,FALSE),""))</f>
        <v/>
      </c>
      <c r="M43" s="14">
        <f>IF(H43="","",IFERROR(VLOOKUP(H43,'Referentiel'!$A$2:$F$101,5,FALSE),""))</f>
        <v/>
      </c>
      <c r="N43" s="13">
        <f>IF(OR(K43="",L43=""),"",K43*L43)</f>
        <v/>
      </c>
      <c r="O43" s="13">
        <f>IF(OR(N43="",M43=""),"",N43*M43)</f>
        <v/>
      </c>
      <c r="P43" s="13">
        <f>IF(OR(N43="",O43=""),"",N43+O43)</f>
        <v/>
      </c>
      <c r="Q43" s="4" t="n"/>
      <c r="R43" s="2" t="n"/>
      <c r="S43" s="2" t="n"/>
      <c r="T43" s="2" t="n"/>
      <c r="U43" s="2" t="n"/>
      <c r="V43" s="4" t="n"/>
      <c r="W43" s="12">
        <f>IF(B43="","",IF(C43="","À réceptionner",IF(C43&lt;=B43+14,"Dans le délai","Hors délai")))</f>
        <v/>
      </c>
      <c r="X43" s="12">
        <f>IF(A43="","",IF(AND(K43&gt;0,H43&lt;&gt;"",D43&lt;&gt;""),"Complet","À vérifier"))</f>
        <v/>
      </c>
    </row>
    <row r="44">
      <c r="A44" s="2" t="n"/>
      <c r="B44" s="3" t="n"/>
      <c r="C44" s="3" t="n"/>
      <c r="D44" s="4" t="n"/>
      <c r="E44" s="2" t="n"/>
      <c r="F44" s="5" t="n"/>
      <c r="G44" s="2" t="n"/>
      <c r="H44" s="2" t="n"/>
      <c r="I44" s="6">
        <f>IF(H44="","",IFERROR(VLOOKUP(H44,'Referentiel'!$A$2:$F$101,2,FALSE),"Référence inconnue"))</f>
        <v/>
      </c>
      <c r="J44" s="7">
        <f>IF(H44="","",IFERROR(VLOOKUP(H44,'Referentiel'!$A$2:$F$101,3,FALSE),""))</f>
        <v/>
      </c>
      <c r="K44" s="8" t="n"/>
      <c r="L44" s="9">
        <f>IF(H44="","",IFERROR(VLOOKUP(H44,'Referentiel'!$A$2:$F$101,4,FALSE),""))</f>
        <v/>
      </c>
      <c r="M44" s="10">
        <f>IF(H44="","",IFERROR(VLOOKUP(H44,'Referentiel'!$A$2:$F$101,5,FALSE),""))</f>
        <v/>
      </c>
      <c r="N44" s="9">
        <f>IF(OR(K44="",L44=""),"",K44*L44)</f>
        <v/>
      </c>
      <c r="O44" s="9">
        <f>IF(OR(N44="",M44=""),"",N44*M44)</f>
        <v/>
      </c>
      <c r="P44" s="9">
        <f>IF(OR(N44="",O44=""),"",N44+O44)</f>
        <v/>
      </c>
      <c r="Q44" s="4" t="n"/>
      <c r="R44" s="2" t="n"/>
      <c r="S44" s="2" t="n"/>
      <c r="T44" s="2" t="n"/>
      <c r="U44" s="2" t="n"/>
      <c r="V44" s="4" t="n"/>
      <c r="W44" s="7">
        <f>IF(B44="","",IF(C44="","À réceptionner",IF(C44&lt;=B44+14,"Dans le délai","Hors délai")))</f>
        <v/>
      </c>
      <c r="X44" s="7">
        <f>IF(A44="","",IF(AND(K44&gt;0,H44&lt;&gt;"",D44&lt;&gt;""),"Complet","À vérifier"))</f>
        <v/>
      </c>
    </row>
    <row r="45">
      <c r="A45" s="2" t="n"/>
      <c r="B45" s="3" t="n"/>
      <c r="C45" s="3" t="n"/>
      <c r="D45" s="4" t="n"/>
      <c r="E45" s="2" t="n"/>
      <c r="F45" s="5" t="n"/>
      <c r="G45" s="2" t="n"/>
      <c r="H45" s="2" t="n"/>
      <c r="I45" s="11">
        <f>IF(H45="","",IFERROR(VLOOKUP(H45,'Referentiel'!$A$2:$F$101,2,FALSE),"Référence inconnue"))</f>
        <v/>
      </c>
      <c r="J45" s="12">
        <f>IF(H45="","",IFERROR(VLOOKUP(H45,'Referentiel'!$A$2:$F$101,3,FALSE),""))</f>
        <v/>
      </c>
      <c r="K45" s="8" t="n"/>
      <c r="L45" s="13">
        <f>IF(H45="","",IFERROR(VLOOKUP(H45,'Referentiel'!$A$2:$F$101,4,FALSE),""))</f>
        <v/>
      </c>
      <c r="M45" s="14">
        <f>IF(H45="","",IFERROR(VLOOKUP(H45,'Referentiel'!$A$2:$F$101,5,FALSE),""))</f>
        <v/>
      </c>
      <c r="N45" s="13">
        <f>IF(OR(K45="",L45=""),"",K45*L45)</f>
        <v/>
      </c>
      <c r="O45" s="13">
        <f>IF(OR(N45="",M45=""),"",N45*M45)</f>
        <v/>
      </c>
      <c r="P45" s="13">
        <f>IF(OR(N45="",O45=""),"",N45+O45)</f>
        <v/>
      </c>
      <c r="Q45" s="4" t="n"/>
      <c r="R45" s="2" t="n"/>
      <c r="S45" s="2" t="n"/>
      <c r="T45" s="2" t="n"/>
      <c r="U45" s="2" t="n"/>
      <c r="V45" s="4" t="n"/>
      <c r="W45" s="12">
        <f>IF(B45="","",IF(C45="","À réceptionner",IF(C45&lt;=B45+14,"Dans le délai","Hors délai")))</f>
        <v/>
      </c>
      <c r="X45" s="12">
        <f>IF(A45="","",IF(AND(K45&gt;0,H45&lt;&gt;"",D45&lt;&gt;""),"Complet","À vérifier"))</f>
        <v/>
      </c>
    </row>
    <row r="46">
      <c r="A46" s="2" t="n"/>
      <c r="B46" s="3" t="n"/>
      <c r="C46" s="3" t="n"/>
      <c r="D46" s="4" t="n"/>
      <c r="E46" s="2" t="n"/>
      <c r="F46" s="5" t="n"/>
      <c r="G46" s="2" t="n"/>
      <c r="H46" s="2" t="n"/>
      <c r="I46" s="6">
        <f>IF(H46="","",IFERROR(VLOOKUP(H46,'Referentiel'!$A$2:$F$101,2,FALSE),"Référence inconnue"))</f>
        <v/>
      </c>
      <c r="J46" s="7">
        <f>IF(H46="","",IFERROR(VLOOKUP(H46,'Referentiel'!$A$2:$F$101,3,FALSE),""))</f>
        <v/>
      </c>
      <c r="K46" s="8" t="n"/>
      <c r="L46" s="9">
        <f>IF(H46="","",IFERROR(VLOOKUP(H46,'Referentiel'!$A$2:$F$101,4,FALSE),""))</f>
        <v/>
      </c>
      <c r="M46" s="10">
        <f>IF(H46="","",IFERROR(VLOOKUP(H46,'Referentiel'!$A$2:$F$101,5,FALSE),""))</f>
        <v/>
      </c>
      <c r="N46" s="9">
        <f>IF(OR(K46="",L46=""),"",K46*L46)</f>
        <v/>
      </c>
      <c r="O46" s="9">
        <f>IF(OR(N46="",M46=""),"",N46*M46)</f>
        <v/>
      </c>
      <c r="P46" s="9">
        <f>IF(OR(N46="",O46=""),"",N46+O46)</f>
        <v/>
      </c>
      <c r="Q46" s="4" t="n"/>
      <c r="R46" s="2" t="n"/>
      <c r="S46" s="2" t="n"/>
      <c r="T46" s="2" t="n"/>
      <c r="U46" s="2" t="n"/>
      <c r="V46" s="4" t="n"/>
      <c r="W46" s="7">
        <f>IF(B46="","",IF(C46="","À réceptionner",IF(C46&lt;=B46+14,"Dans le délai","Hors délai")))</f>
        <v/>
      </c>
      <c r="X46" s="7">
        <f>IF(A46="","",IF(AND(K46&gt;0,H46&lt;&gt;"",D46&lt;&gt;""),"Complet","À vérifier"))</f>
        <v/>
      </c>
    </row>
    <row r="47">
      <c r="A47" s="2" t="n"/>
      <c r="B47" s="3" t="n"/>
      <c r="C47" s="3" t="n"/>
      <c r="D47" s="4" t="n"/>
      <c r="E47" s="2" t="n"/>
      <c r="F47" s="5" t="n"/>
      <c r="G47" s="2" t="n"/>
      <c r="H47" s="2" t="n"/>
      <c r="I47" s="11">
        <f>IF(H47="","",IFERROR(VLOOKUP(H47,'Referentiel'!$A$2:$F$101,2,FALSE),"Référence inconnue"))</f>
        <v/>
      </c>
      <c r="J47" s="12">
        <f>IF(H47="","",IFERROR(VLOOKUP(H47,'Referentiel'!$A$2:$F$101,3,FALSE),""))</f>
        <v/>
      </c>
      <c r="K47" s="8" t="n"/>
      <c r="L47" s="13">
        <f>IF(H47="","",IFERROR(VLOOKUP(H47,'Referentiel'!$A$2:$F$101,4,FALSE),""))</f>
        <v/>
      </c>
      <c r="M47" s="14">
        <f>IF(H47="","",IFERROR(VLOOKUP(H47,'Referentiel'!$A$2:$F$101,5,FALSE),""))</f>
        <v/>
      </c>
      <c r="N47" s="13">
        <f>IF(OR(K47="",L47=""),"",K47*L47)</f>
        <v/>
      </c>
      <c r="O47" s="13">
        <f>IF(OR(N47="",M47=""),"",N47*M47)</f>
        <v/>
      </c>
      <c r="P47" s="13">
        <f>IF(OR(N47="",O47=""),"",N47+O47)</f>
        <v/>
      </c>
      <c r="Q47" s="4" t="n"/>
      <c r="R47" s="2" t="n"/>
      <c r="S47" s="2" t="n"/>
      <c r="T47" s="2" t="n"/>
      <c r="U47" s="2" t="n"/>
      <c r="V47" s="4" t="n"/>
      <c r="W47" s="12">
        <f>IF(B47="","",IF(C47="","À réceptionner",IF(C47&lt;=B47+14,"Dans le délai","Hors délai")))</f>
        <v/>
      </c>
      <c r="X47" s="12">
        <f>IF(A47="","",IF(AND(K47&gt;0,H47&lt;&gt;"",D47&lt;&gt;""),"Complet","À vérifier"))</f>
        <v/>
      </c>
    </row>
    <row r="48">
      <c r="A48" s="2" t="n"/>
      <c r="B48" s="3" t="n"/>
      <c r="C48" s="3" t="n"/>
      <c r="D48" s="4" t="n"/>
      <c r="E48" s="2" t="n"/>
      <c r="F48" s="5" t="n"/>
      <c r="G48" s="2" t="n"/>
      <c r="H48" s="2" t="n"/>
      <c r="I48" s="6">
        <f>IF(H48="","",IFERROR(VLOOKUP(H48,'Referentiel'!$A$2:$F$101,2,FALSE),"Référence inconnue"))</f>
        <v/>
      </c>
      <c r="J48" s="7">
        <f>IF(H48="","",IFERROR(VLOOKUP(H48,'Referentiel'!$A$2:$F$101,3,FALSE),""))</f>
        <v/>
      </c>
      <c r="K48" s="8" t="n"/>
      <c r="L48" s="9">
        <f>IF(H48="","",IFERROR(VLOOKUP(H48,'Referentiel'!$A$2:$F$101,4,FALSE),""))</f>
        <v/>
      </c>
      <c r="M48" s="10">
        <f>IF(H48="","",IFERROR(VLOOKUP(H48,'Referentiel'!$A$2:$F$101,5,FALSE),""))</f>
        <v/>
      </c>
      <c r="N48" s="9">
        <f>IF(OR(K48="",L48=""),"",K48*L48)</f>
        <v/>
      </c>
      <c r="O48" s="9">
        <f>IF(OR(N48="",M48=""),"",N48*M48)</f>
        <v/>
      </c>
      <c r="P48" s="9">
        <f>IF(OR(N48="",O48=""),"",N48+O48)</f>
        <v/>
      </c>
      <c r="Q48" s="4" t="n"/>
      <c r="R48" s="2" t="n"/>
      <c r="S48" s="2" t="n"/>
      <c r="T48" s="2" t="n"/>
      <c r="U48" s="2" t="n"/>
      <c r="V48" s="4" t="n"/>
      <c r="W48" s="7">
        <f>IF(B48="","",IF(C48="","À réceptionner",IF(C48&lt;=B48+14,"Dans le délai","Hors délai")))</f>
        <v/>
      </c>
      <c r="X48" s="7">
        <f>IF(A48="","",IF(AND(K48&gt;0,H48&lt;&gt;"",D48&lt;&gt;""),"Complet","À vérifier"))</f>
        <v/>
      </c>
    </row>
    <row r="49">
      <c r="A49" s="2" t="n"/>
      <c r="B49" s="3" t="n"/>
      <c r="C49" s="3" t="n"/>
      <c r="D49" s="4" t="n"/>
      <c r="E49" s="2" t="n"/>
      <c r="F49" s="5" t="n"/>
      <c r="G49" s="2" t="n"/>
      <c r="H49" s="2" t="n"/>
      <c r="I49" s="11">
        <f>IF(H49="","",IFERROR(VLOOKUP(H49,'Referentiel'!$A$2:$F$101,2,FALSE),"Référence inconnue"))</f>
        <v/>
      </c>
      <c r="J49" s="12">
        <f>IF(H49="","",IFERROR(VLOOKUP(H49,'Referentiel'!$A$2:$F$101,3,FALSE),""))</f>
        <v/>
      </c>
      <c r="K49" s="8" t="n"/>
      <c r="L49" s="13">
        <f>IF(H49="","",IFERROR(VLOOKUP(H49,'Referentiel'!$A$2:$F$101,4,FALSE),""))</f>
        <v/>
      </c>
      <c r="M49" s="14">
        <f>IF(H49="","",IFERROR(VLOOKUP(H49,'Referentiel'!$A$2:$F$101,5,FALSE),""))</f>
        <v/>
      </c>
      <c r="N49" s="13">
        <f>IF(OR(K49="",L49=""),"",K49*L49)</f>
        <v/>
      </c>
      <c r="O49" s="13">
        <f>IF(OR(N49="",M49=""),"",N49*M49)</f>
        <v/>
      </c>
      <c r="P49" s="13">
        <f>IF(OR(N49="",O49=""),"",N49+O49)</f>
        <v/>
      </c>
      <c r="Q49" s="4" t="n"/>
      <c r="R49" s="2" t="n"/>
      <c r="S49" s="2" t="n"/>
      <c r="T49" s="2" t="n"/>
      <c r="U49" s="2" t="n"/>
      <c r="V49" s="4" t="n"/>
      <c r="W49" s="12">
        <f>IF(B49="","",IF(C49="","À réceptionner",IF(C49&lt;=B49+14,"Dans le délai","Hors délai")))</f>
        <v/>
      </c>
      <c r="X49" s="12">
        <f>IF(A49="","",IF(AND(K49&gt;0,H49&lt;&gt;"",D49&lt;&gt;""),"Complet","À vérifier"))</f>
        <v/>
      </c>
    </row>
    <row r="50">
      <c r="A50" s="2" t="n"/>
      <c r="B50" s="3" t="n"/>
      <c r="C50" s="3" t="n"/>
      <c r="D50" s="4" t="n"/>
      <c r="E50" s="2" t="n"/>
      <c r="F50" s="5" t="n"/>
      <c r="G50" s="2" t="n"/>
      <c r="H50" s="2" t="n"/>
      <c r="I50" s="6">
        <f>IF(H50="","",IFERROR(VLOOKUP(H50,'Referentiel'!$A$2:$F$101,2,FALSE),"Référence inconnue"))</f>
        <v/>
      </c>
      <c r="J50" s="7">
        <f>IF(H50="","",IFERROR(VLOOKUP(H50,'Referentiel'!$A$2:$F$101,3,FALSE),""))</f>
        <v/>
      </c>
      <c r="K50" s="8" t="n"/>
      <c r="L50" s="9">
        <f>IF(H50="","",IFERROR(VLOOKUP(H50,'Referentiel'!$A$2:$F$101,4,FALSE),""))</f>
        <v/>
      </c>
      <c r="M50" s="10">
        <f>IF(H50="","",IFERROR(VLOOKUP(H50,'Referentiel'!$A$2:$F$101,5,FALSE),""))</f>
        <v/>
      </c>
      <c r="N50" s="9">
        <f>IF(OR(K50="",L50=""),"",K50*L50)</f>
        <v/>
      </c>
      <c r="O50" s="9">
        <f>IF(OR(N50="",M50=""),"",N50*M50)</f>
        <v/>
      </c>
      <c r="P50" s="9">
        <f>IF(OR(N50="",O50=""),"",N50+O50)</f>
        <v/>
      </c>
      <c r="Q50" s="4" t="n"/>
      <c r="R50" s="2" t="n"/>
      <c r="S50" s="2" t="n"/>
      <c r="T50" s="2" t="n"/>
      <c r="U50" s="2" t="n"/>
      <c r="V50" s="4" t="n"/>
      <c r="W50" s="7">
        <f>IF(B50="","",IF(C50="","À réceptionner",IF(C50&lt;=B50+14,"Dans le délai","Hors délai")))</f>
        <v/>
      </c>
      <c r="X50" s="7">
        <f>IF(A50="","",IF(AND(K50&gt;0,H50&lt;&gt;"",D50&lt;&gt;""),"Complet","À vérifier"))</f>
        <v/>
      </c>
    </row>
    <row r="51">
      <c r="A51" s="2" t="n"/>
      <c r="B51" s="3" t="n"/>
      <c r="C51" s="3" t="n"/>
      <c r="D51" s="4" t="n"/>
      <c r="E51" s="2" t="n"/>
      <c r="F51" s="5" t="n"/>
      <c r="G51" s="2" t="n"/>
      <c r="H51" s="2" t="n"/>
      <c r="I51" s="11">
        <f>IF(H51="","",IFERROR(VLOOKUP(H51,'Referentiel'!$A$2:$F$101,2,FALSE),"Référence inconnue"))</f>
        <v/>
      </c>
      <c r="J51" s="12">
        <f>IF(H51="","",IFERROR(VLOOKUP(H51,'Referentiel'!$A$2:$F$101,3,FALSE),""))</f>
        <v/>
      </c>
      <c r="K51" s="8" t="n"/>
      <c r="L51" s="13">
        <f>IF(H51="","",IFERROR(VLOOKUP(H51,'Referentiel'!$A$2:$F$101,4,FALSE),""))</f>
        <v/>
      </c>
      <c r="M51" s="14">
        <f>IF(H51="","",IFERROR(VLOOKUP(H51,'Referentiel'!$A$2:$F$101,5,FALSE),""))</f>
        <v/>
      </c>
      <c r="N51" s="13">
        <f>IF(OR(K51="",L51=""),"",K51*L51)</f>
        <v/>
      </c>
      <c r="O51" s="13">
        <f>IF(OR(N51="",M51=""),"",N51*M51)</f>
        <v/>
      </c>
      <c r="P51" s="13">
        <f>IF(OR(N51="",O51=""),"",N51+O51)</f>
        <v/>
      </c>
      <c r="Q51" s="4" t="n"/>
      <c r="R51" s="2" t="n"/>
      <c r="S51" s="2" t="n"/>
      <c r="T51" s="2" t="n"/>
      <c r="U51" s="2" t="n"/>
      <c r="V51" s="4" t="n"/>
      <c r="W51" s="12">
        <f>IF(B51="","",IF(C51="","À réceptionner",IF(C51&lt;=B51+14,"Dans le délai","Hors délai")))</f>
        <v/>
      </c>
      <c r="X51" s="12">
        <f>IF(A51="","",IF(AND(K51&gt;0,H51&lt;&gt;"",D51&lt;&gt;""),"Complet","À vérifier"))</f>
        <v/>
      </c>
    </row>
    <row r="52">
      <c r="A52" s="2" t="n"/>
      <c r="B52" s="3" t="n"/>
      <c r="C52" s="3" t="n"/>
      <c r="D52" s="4" t="n"/>
      <c r="E52" s="2" t="n"/>
      <c r="F52" s="5" t="n"/>
      <c r="G52" s="2" t="n"/>
      <c r="H52" s="2" t="n"/>
      <c r="I52" s="6">
        <f>IF(H52="","",IFERROR(VLOOKUP(H52,'Referentiel'!$A$2:$F$101,2,FALSE),"Référence inconnue"))</f>
        <v/>
      </c>
      <c r="J52" s="7">
        <f>IF(H52="","",IFERROR(VLOOKUP(H52,'Referentiel'!$A$2:$F$101,3,FALSE),""))</f>
        <v/>
      </c>
      <c r="K52" s="8" t="n"/>
      <c r="L52" s="9">
        <f>IF(H52="","",IFERROR(VLOOKUP(H52,'Referentiel'!$A$2:$F$101,4,FALSE),""))</f>
        <v/>
      </c>
      <c r="M52" s="10">
        <f>IF(H52="","",IFERROR(VLOOKUP(H52,'Referentiel'!$A$2:$F$101,5,FALSE),""))</f>
        <v/>
      </c>
      <c r="N52" s="9">
        <f>IF(OR(K52="",L52=""),"",K52*L52)</f>
        <v/>
      </c>
      <c r="O52" s="9">
        <f>IF(OR(N52="",M52=""),"",N52*M52)</f>
        <v/>
      </c>
      <c r="P52" s="9">
        <f>IF(OR(N52="",O52=""),"",N52+O52)</f>
        <v/>
      </c>
      <c r="Q52" s="4" t="n"/>
      <c r="R52" s="2" t="n"/>
      <c r="S52" s="2" t="n"/>
      <c r="T52" s="2" t="n"/>
      <c r="U52" s="2" t="n"/>
      <c r="V52" s="4" t="n"/>
      <c r="W52" s="7">
        <f>IF(B52="","",IF(C52="","À réceptionner",IF(C52&lt;=B52+14,"Dans le délai","Hors délai")))</f>
        <v/>
      </c>
      <c r="X52" s="7">
        <f>IF(A52="","",IF(AND(K52&gt;0,H52&lt;&gt;"",D52&lt;&gt;""),"Complet","À vérifier"))</f>
        <v/>
      </c>
    </row>
    <row r="53">
      <c r="A53" s="2" t="n"/>
      <c r="B53" s="3" t="n"/>
      <c r="C53" s="3" t="n"/>
      <c r="D53" s="4" t="n"/>
      <c r="E53" s="2" t="n"/>
      <c r="F53" s="5" t="n"/>
      <c r="G53" s="2" t="n"/>
      <c r="H53" s="2" t="n"/>
      <c r="I53" s="11">
        <f>IF(H53="","",IFERROR(VLOOKUP(H53,'Referentiel'!$A$2:$F$101,2,FALSE),"Référence inconnue"))</f>
        <v/>
      </c>
      <c r="J53" s="12">
        <f>IF(H53="","",IFERROR(VLOOKUP(H53,'Referentiel'!$A$2:$F$101,3,FALSE),""))</f>
        <v/>
      </c>
      <c r="K53" s="8" t="n"/>
      <c r="L53" s="13">
        <f>IF(H53="","",IFERROR(VLOOKUP(H53,'Referentiel'!$A$2:$F$101,4,FALSE),""))</f>
        <v/>
      </c>
      <c r="M53" s="14">
        <f>IF(H53="","",IFERROR(VLOOKUP(H53,'Referentiel'!$A$2:$F$101,5,FALSE),""))</f>
        <v/>
      </c>
      <c r="N53" s="13">
        <f>IF(OR(K53="",L53=""),"",K53*L53)</f>
        <v/>
      </c>
      <c r="O53" s="13">
        <f>IF(OR(N53="",M53=""),"",N53*M53)</f>
        <v/>
      </c>
      <c r="P53" s="13">
        <f>IF(OR(N53="",O53=""),"",N53+O53)</f>
        <v/>
      </c>
      <c r="Q53" s="4" t="n"/>
      <c r="R53" s="2" t="n"/>
      <c r="S53" s="2" t="n"/>
      <c r="T53" s="2" t="n"/>
      <c r="U53" s="2" t="n"/>
      <c r="V53" s="4" t="n"/>
      <c r="W53" s="12">
        <f>IF(B53="","",IF(C53="","À réceptionner",IF(C53&lt;=B53+14,"Dans le délai","Hors délai")))</f>
        <v/>
      </c>
      <c r="X53" s="12">
        <f>IF(A53="","",IF(AND(K53&gt;0,H53&lt;&gt;"",D53&lt;&gt;""),"Complet","À vérifier"))</f>
        <v/>
      </c>
    </row>
    <row r="54">
      <c r="A54" s="2" t="n"/>
      <c r="B54" s="3" t="n"/>
      <c r="C54" s="3" t="n"/>
      <c r="D54" s="4" t="n"/>
      <c r="E54" s="2" t="n"/>
      <c r="F54" s="5" t="n"/>
      <c r="G54" s="2" t="n"/>
      <c r="H54" s="2" t="n"/>
      <c r="I54" s="6">
        <f>IF(H54="","",IFERROR(VLOOKUP(H54,'Referentiel'!$A$2:$F$101,2,FALSE),"Référence inconnue"))</f>
        <v/>
      </c>
      <c r="J54" s="7">
        <f>IF(H54="","",IFERROR(VLOOKUP(H54,'Referentiel'!$A$2:$F$101,3,FALSE),""))</f>
        <v/>
      </c>
      <c r="K54" s="8" t="n"/>
      <c r="L54" s="9">
        <f>IF(H54="","",IFERROR(VLOOKUP(H54,'Referentiel'!$A$2:$F$101,4,FALSE),""))</f>
        <v/>
      </c>
      <c r="M54" s="10">
        <f>IF(H54="","",IFERROR(VLOOKUP(H54,'Referentiel'!$A$2:$F$101,5,FALSE),""))</f>
        <v/>
      </c>
      <c r="N54" s="9">
        <f>IF(OR(K54="",L54=""),"",K54*L54)</f>
        <v/>
      </c>
      <c r="O54" s="9">
        <f>IF(OR(N54="",M54=""),"",N54*M54)</f>
        <v/>
      </c>
      <c r="P54" s="9">
        <f>IF(OR(N54="",O54=""),"",N54+O54)</f>
        <v/>
      </c>
      <c r="Q54" s="4" t="n"/>
      <c r="R54" s="2" t="n"/>
      <c r="S54" s="2" t="n"/>
      <c r="T54" s="2" t="n"/>
      <c r="U54" s="2" t="n"/>
      <c r="V54" s="4" t="n"/>
      <c r="W54" s="7">
        <f>IF(B54="","",IF(C54="","À réceptionner",IF(C54&lt;=B54+14,"Dans le délai","Hors délai")))</f>
        <v/>
      </c>
      <c r="X54" s="7">
        <f>IF(A54="","",IF(AND(K54&gt;0,H54&lt;&gt;"",D54&lt;&gt;""),"Complet","À vérifier"))</f>
        <v/>
      </c>
    </row>
    <row r="55">
      <c r="A55" s="2" t="n"/>
      <c r="B55" s="3" t="n"/>
      <c r="C55" s="3" t="n"/>
      <c r="D55" s="4" t="n"/>
      <c r="E55" s="2" t="n"/>
      <c r="F55" s="5" t="n"/>
      <c r="G55" s="2" t="n"/>
      <c r="H55" s="2" t="n"/>
      <c r="I55" s="11">
        <f>IF(H55="","",IFERROR(VLOOKUP(H55,'Referentiel'!$A$2:$F$101,2,FALSE),"Référence inconnue"))</f>
        <v/>
      </c>
      <c r="J55" s="12">
        <f>IF(H55="","",IFERROR(VLOOKUP(H55,'Referentiel'!$A$2:$F$101,3,FALSE),""))</f>
        <v/>
      </c>
      <c r="K55" s="8" t="n"/>
      <c r="L55" s="13">
        <f>IF(H55="","",IFERROR(VLOOKUP(H55,'Referentiel'!$A$2:$F$101,4,FALSE),""))</f>
        <v/>
      </c>
      <c r="M55" s="14">
        <f>IF(H55="","",IFERROR(VLOOKUP(H55,'Referentiel'!$A$2:$F$101,5,FALSE),""))</f>
        <v/>
      </c>
      <c r="N55" s="13">
        <f>IF(OR(K55="",L55=""),"",K55*L55)</f>
        <v/>
      </c>
      <c r="O55" s="13">
        <f>IF(OR(N55="",M55=""),"",N55*M55)</f>
        <v/>
      </c>
      <c r="P55" s="13">
        <f>IF(OR(N55="",O55=""),"",N55+O55)</f>
        <v/>
      </c>
      <c r="Q55" s="4" t="n"/>
      <c r="R55" s="2" t="n"/>
      <c r="S55" s="2" t="n"/>
      <c r="T55" s="2" t="n"/>
      <c r="U55" s="2" t="n"/>
      <c r="V55" s="4" t="n"/>
      <c r="W55" s="12">
        <f>IF(B55="","",IF(C55="","À réceptionner",IF(C55&lt;=B55+14,"Dans le délai","Hors délai")))</f>
        <v/>
      </c>
      <c r="X55" s="12">
        <f>IF(A55="","",IF(AND(K55&gt;0,H55&lt;&gt;"",D55&lt;&gt;""),"Complet","À vérifier"))</f>
        <v/>
      </c>
    </row>
    <row r="56">
      <c r="A56" s="2" t="n"/>
      <c r="B56" s="3" t="n"/>
      <c r="C56" s="3" t="n"/>
      <c r="D56" s="4" t="n"/>
      <c r="E56" s="2" t="n"/>
      <c r="F56" s="5" t="n"/>
      <c r="G56" s="2" t="n"/>
      <c r="H56" s="2" t="n"/>
      <c r="I56" s="6">
        <f>IF(H56="","",IFERROR(VLOOKUP(H56,'Referentiel'!$A$2:$F$101,2,FALSE),"Référence inconnue"))</f>
        <v/>
      </c>
      <c r="J56" s="7">
        <f>IF(H56="","",IFERROR(VLOOKUP(H56,'Referentiel'!$A$2:$F$101,3,FALSE),""))</f>
        <v/>
      </c>
      <c r="K56" s="8" t="n"/>
      <c r="L56" s="9">
        <f>IF(H56="","",IFERROR(VLOOKUP(H56,'Referentiel'!$A$2:$F$101,4,FALSE),""))</f>
        <v/>
      </c>
      <c r="M56" s="10">
        <f>IF(H56="","",IFERROR(VLOOKUP(H56,'Referentiel'!$A$2:$F$101,5,FALSE),""))</f>
        <v/>
      </c>
      <c r="N56" s="9">
        <f>IF(OR(K56="",L56=""),"",K56*L56)</f>
        <v/>
      </c>
      <c r="O56" s="9">
        <f>IF(OR(N56="",M56=""),"",N56*M56)</f>
        <v/>
      </c>
      <c r="P56" s="9">
        <f>IF(OR(N56="",O56=""),"",N56+O56)</f>
        <v/>
      </c>
      <c r="Q56" s="4" t="n"/>
      <c r="R56" s="2" t="n"/>
      <c r="S56" s="2" t="n"/>
      <c r="T56" s="2" t="n"/>
      <c r="U56" s="2" t="n"/>
      <c r="V56" s="4" t="n"/>
      <c r="W56" s="7">
        <f>IF(B56="","",IF(C56="","À réceptionner",IF(C56&lt;=B56+14,"Dans le délai","Hors délai")))</f>
        <v/>
      </c>
      <c r="X56" s="7">
        <f>IF(A56="","",IF(AND(K56&gt;0,H56&lt;&gt;"",D56&lt;&gt;""),"Complet","À vérifier"))</f>
        <v/>
      </c>
    </row>
    <row r="57">
      <c r="A57" s="2" t="n"/>
      <c r="B57" s="3" t="n"/>
      <c r="C57" s="3" t="n"/>
      <c r="D57" s="4" t="n"/>
      <c r="E57" s="2" t="n"/>
      <c r="F57" s="5" t="n"/>
      <c r="G57" s="2" t="n"/>
      <c r="H57" s="2" t="n"/>
      <c r="I57" s="11">
        <f>IF(H57="","",IFERROR(VLOOKUP(H57,'Referentiel'!$A$2:$F$101,2,FALSE),"Référence inconnue"))</f>
        <v/>
      </c>
      <c r="J57" s="12">
        <f>IF(H57="","",IFERROR(VLOOKUP(H57,'Referentiel'!$A$2:$F$101,3,FALSE),""))</f>
        <v/>
      </c>
      <c r="K57" s="8" t="n"/>
      <c r="L57" s="13">
        <f>IF(H57="","",IFERROR(VLOOKUP(H57,'Referentiel'!$A$2:$F$101,4,FALSE),""))</f>
        <v/>
      </c>
      <c r="M57" s="14">
        <f>IF(H57="","",IFERROR(VLOOKUP(H57,'Referentiel'!$A$2:$F$101,5,FALSE),""))</f>
        <v/>
      </c>
      <c r="N57" s="13">
        <f>IF(OR(K57="",L57=""),"",K57*L57)</f>
        <v/>
      </c>
      <c r="O57" s="13">
        <f>IF(OR(N57="",M57=""),"",N57*M57)</f>
        <v/>
      </c>
      <c r="P57" s="13">
        <f>IF(OR(N57="",O57=""),"",N57+O57)</f>
        <v/>
      </c>
      <c r="Q57" s="4" t="n"/>
      <c r="R57" s="2" t="n"/>
      <c r="S57" s="2" t="n"/>
      <c r="T57" s="2" t="n"/>
      <c r="U57" s="2" t="n"/>
      <c r="V57" s="4" t="n"/>
      <c r="W57" s="12">
        <f>IF(B57="","",IF(C57="","À réceptionner",IF(C57&lt;=B57+14,"Dans le délai","Hors délai")))</f>
        <v/>
      </c>
      <c r="X57" s="12">
        <f>IF(A57="","",IF(AND(K57&gt;0,H57&lt;&gt;"",D57&lt;&gt;""),"Complet","À vérifier"))</f>
        <v/>
      </c>
    </row>
    <row r="58">
      <c r="A58" s="2" t="n"/>
      <c r="B58" s="3" t="n"/>
      <c r="C58" s="3" t="n"/>
      <c r="D58" s="4" t="n"/>
      <c r="E58" s="2" t="n"/>
      <c r="F58" s="5" t="n"/>
      <c r="G58" s="2" t="n"/>
      <c r="H58" s="2" t="n"/>
      <c r="I58" s="6">
        <f>IF(H58="","",IFERROR(VLOOKUP(H58,'Referentiel'!$A$2:$F$101,2,FALSE),"Référence inconnue"))</f>
        <v/>
      </c>
      <c r="J58" s="7">
        <f>IF(H58="","",IFERROR(VLOOKUP(H58,'Referentiel'!$A$2:$F$101,3,FALSE),""))</f>
        <v/>
      </c>
      <c r="K58" s="8" t="n"/>
      <c r="L58" s="9">
        <f>IF(H58="","",IFERROR(VLOOKUP(H58,'Referentiel'!$A$2:$F$101,4,FALSE),""))</f>
        <v/>
      </c>
      <c r="M58" s="10">
        <f>IF(H58="","",IFERROR(VLOOKUP(H58,'Referentiel'!$A$2:$F$101,5,FALSE),""))</f>
        <v/>
      </c>
      <c r="N58" s="9">
        <f>IF(OR(K58="",L58=""),"",K58*L58)</f>
        <v/>
      </c>
      <c r="O58" s="9">
        <f>IF(OR(N58="",M58=""),"",N58*M58)</f>
        <v/>
      </c>
      <c r="P58" s="9">
        <f>IF(OR(N58="",O58=""),"",N58+O58)</f>
        <v/>
      </c>
      <c r="Q58" s="4" t="n"/>
      <c r="R58" s="2" t="n"/>
      <c r="S58" s="2" t="n"/>
      <c r="T58" s="2" t="n"/>
      <c r="U58" s="2" t="n"/>
      <c r="V58" s="4" t="n"/>
      <c r="W58" s="7">
        <f>IF(B58="","",IF(C58="","À réceptionner",IF(C58&lt;=B58+14,"Dans le délai","Hors délai")))</f>
        <v/>
      </c>
      <c r="X58" s="7">
        <f>IF(A58="","",IF(AND(K58&gt;0,H58&lt;&gt;"",D58&lt;&gt;""),"Complet","À vérifier"))</f>
        <v/>
      </c>
    </row>
    <row r="59">
      <c r="A59" s="2" t="n"/>
      <c r="B59" s="3" t="n"/>
      <c r="C59" s="3" t="n"/>
      <c r="D59" s="4" t="n"/>
      <c r="E59" s="2" t="n"/>
      <c r="F59" s="5" t="n"/>
      <c r="G59" s="2" t="n"/>
      <c r="H59" s="2" t="n"/>
      <c r="I59" s="11">
        <f>IF(H59="","",IFERROR(VLOOKUP(H59,'Referentiel'!$A$2:$F$101,2,FALSE),"Référence inconnue"))</f>
        <v/>
      </c>
      <c r="J59" s="12">
        <f>IF(H59="","",IFERROR(VLOOKUP(H59,'Referentiel'!$A$2:$F$101,3,FALSE),""))</f>
        <v/>
      </c>
      <c r="K59" s="8" t="n"/>
      <c r="L59" s="13">
        <f>IF(H59="","",IFERROR(VLOOKUP(H59,'Referentiel'!$A$2:$F$101,4,FALSE),""))</f>
        <v/>
      </c>
      <c r="M59" s="14">
        <f>IF(H59="","",IFERROR(VLOOKUP(H59,'Referentiel'!$A$2:$F$101,5,FALSE),""))</f>
        <v/>
      </c>
      <c r="N59" s="13">
        <f>IF(OR(K59="",L59=""),"",K59*L59)</f>
        <v/>
      </c>
      <c r="O59" s="13">
        <f>IF(OR(N59="",M59=""),"",N59*M59)</f>
        <v/>
      </c>
      <c r="P59" s="13">
        <f>IF(OR(N59="",O59=""),"",N59+O59)</f>
        <v/>
      </c>
      <c r="Q59" s="4" t="n"/>
      <c r="R59" s="2" t="n"/>
      <c r="S59" s="2" t="n"/>
      <c r="T59" s="2" t="n"/>
      <c r="U59" s="2" t="n"/>
      <c r="V59" s="4" t="n"/>
      <c r="W59" s="12">
        <f>IF(B59="","",IF(C59="","À réceptionner",IF(C59&lt;=B59+14,"Dans le délai","Hors délai")))</f>
        <v/>
      </c>
      <c r="X59" s="12">
        <f>IF(A59="","",IF(AND(K59&gt;0,H59&lt;&gt;"",D59&lt;&gt;""),"Complet","À vérifier"))</f>
        <v/>
      </c>
    </row>
    <row r="60">
      <c r="A60" s="2" t="n"/>
      <c r="B60" s="3" t="n"/>
      <c r="C60" s="3" t="n"/>
      <c r="D60" s="4" t="n"/>
      <c r="E60" s="2" t="n"/>
      <c r="F60" s="5" t="n"/>
      <c r="G60" s="2" t="n"/>
      <c r="H60" s="2" t="n"/>
      <c r="I60" s="6">
        <f>IF(H60="","",IFERROR(VLOOKUP(H60,'Referentiel'!$A$2:$F$101,2,FALSE),"Référence inconnue"))</f>
        <v/>
      </c>
      <c r="J60" s="7">
        <f>IF(H60="","",IFERROR(VLOOKUP(H60,'Referentiel'!$A$2:$F$101,3,FALSE),""))</f>
        <v/>
      </c>
      <c r="K60" s="8" t="n"/>
      <c r="L60" s="9">
        <f>IF(H60="","",IFERROR(VLOOKUP(H60,'Referentiel'!$A$2:$F$101,4,FALSE),""))</f>
        <v/>
      </c>
      <c r="M60" s="10">
        <f>IF(H60="","",IFERROR(VLOOKUP(H60,'Referentiel'!$A$2:$F$101,5,FALSE),""))</f>
        <v/>
      </c>
      <c r="N60" s="9">
        <f>IF(OR(K60="",L60=""),"",K60*L60)</f>
        <v/>
      </c>
      <c r="O60" s="9">
        <f>IF(OR(N60="",M60=""),"",N60*M60)</f>
        <v/>
      </c>
      <c r="P60" s="9">
        <f>IF(OR(N60="",O60=""),"",N60+O60)</f>
        <v/>
      </c>
      <c r="Q60" s="4" t="n"/>
      <c r="R60" s="2" t="n"/>
      <c r="S60" s="2" t="n"/>
      <c r="T60" s="2" t="n"/>
      <c r="U60" s="2" t="n"/>
      <c r="V60" s="4" t="n"/>
      <c r="W60" s="7">
        <f>IF(B60="","",IF(C60="","À réceptionner",IF(C60&lt;=B60+14,"Dans le délai","Hors délai")))</f>
        <v/>
      </c>
      <c r="X60" s="7">
        <f>IF(A60="","",IF(AND(K60&gt;0,H60&lt;&gt;"",D60&lt;&gt;""),"Complet","À vérifier"))</f>
        <v/>
      </c>
    </row>
    <row r="61">
      <c r="A61" s="2" t="n"/>
      <c r="B61" s="3" t="n"/>
      <c r="C61" s="3" t="n"/>
      <c r="D61" s="4" t="n"/>
      <c r="E61" s="2" t="n"/>
      <c r="F61" s="5" t="n"/>
      <c r="G61" s="2" t="n"/>
      <c r="H61" s="2" t="n"/>
      <c r="I61" s="11">
        <f>IF(H61="","",IFERROR(VLOOKUP(H61,'Referentiel'!$A$2:$F$101,2,FALSE),"Référence inconnue"))</f>
        <v/>
      </c>
      <c r="J61" s="12">
        <f>IF(H61="","",IFERROR(VLOOKUP(H61,'Referentiel'!$A$2:$F$101,3,FALSE),""))</f>
        <v/>
      </c>
      <c r="K61" s="8" t="n"/>
      <c r="L61" s="13">
        <f>IF(H61="","",IFERROR(VLOOKUP(H61,'Referentiel'!$A$2:$F$101,4,FALSE),""))</f>
        <v/>
      </c>
      <c r="M61" s="14">
        <f>IF(H61="","",IFERROR(VLOOKUP(H61,'Referentiel'!$A$2:$F$101,5,FALSE),""))</f>
        <v/>
      </c>
      <c r="N61" s="13">
        <f>IF(OR(K61="",L61=""),"",K61*L61)</f>
        <v/>
      </c>
      <c r="O61" s="13">
        <f>IF(OR(N61="",M61=""),"",N61*M61)</f>
        <v/>
      </c>
      <c r="P61" s="13">
        <f>IF(OR(N61="",O61=""),"",N61+O61)</f>
        <v/>
      </c>
      <c r="Q61" s="4" t="n"/>
      <c r="R61" s="2" t="n"/>
      <c r="S61" s="2" t="n"/>
      <c r="T61" s="2" t="n"/>
      <c r="U61" s="2" t="n"/>
      <c r="V61" s="4" t="n"/>
      <c r="W61" s="12">
        <f>IF(B61="","",IF(C61="","À réceptionner",IF(C61&lt;=B61+14,"Dans le délai","Hors délai")))</f>
        <v/>
      </c>
      <c r="X61" s="12">
        <f>IF(A61="","",IF(AND(K61&gt;0,H61&lt;&gt;"",D61&lt;&gt;""),"Complet","À vérifier"))</f>
        <v/>
      </c>
    </row>
    <row r="62">
      <c r="A62" s="2" t="n"/>
      <c r="B62" s="3" t="n"/>
      <c r="C62" s="3" t="n"/>
      <c r="D62" s="4" t="n"/>
      <c r="E62" s="2" t="n"/>
      <c r="F62" s="5" t="n"/>
      <c r="G62" s="2" t="n"/>
      <c r="H62" s="2" t="n"/>
      <c r="I62" s="6">
        <f>IF(H62="","",IFERROR(VLOOKUP(H62,'Referentiel'!$A$2:$F$101,2,FALSE),"Référence inconnue"))</f>
        <v/>
      </c>
      <c r="J62" s="7">
        <f>IF(H62="","",IFERROR(VLOOKUP(H62,'Referentiel'!$A$2:$F$101,3,FALSE),""))</f>
        <v/>
      </c>
      <c r="K62" s="8" t="n"/>
      <c r="L62" s="9">
        <f>IF(H62="","",IFERROR(VLOOKUP(H62,'Referentiel'!$A$2:$F$101,4,FALSE),""))</f>
        <v/>
      </c>
      <c r="M62" s="10">
        <f>IF(H62="","",IFERROR(VLOOKUP(H62,'Referentiel'!$A$2:$F$101,5,FALSE),""))</f>
        <v/>
      </c>
      <c r="N62" s="9">
        <f>IF(OR(K62="",L62=""),"",K62*L62)</f>
        <v/>
      </c>
      <c r="O62" s="9">
        <f>IF(OR(N62="",M62=""),"",N62*M62)</f>
        <v/>
      </c>
      <c r="P62" s="9">
        <f>IF(OR(N62="",O62=""),"",N62+O62)</f>
        <v/>
      </c>
      <c r="Q62" s="4" t="n"/>
      <c r="R62" s="2" t="n"/>
      <c r="S62" s="2" t="n"/>
      <c r="T62" s="2" t="n"/>
      <c r="U62" s="2" t="n"/>
      <c r="V62" s="4" t="n"/>
      <c r="W62" s="7">
        <f>IF(B62="","",IF(C62="","À réceptionner",IF(C62&lt;=B62+14,"Dans le délai","Hors délai")))</f>
        <v/>
      </c>
      <c r="X62" s="7">
        <f>IF(A62="","",IF(AND(K62&gt;0,H62&lt;&gt;"",D62&lt;&gt;""),"Complet","À vérifier"))</f>
        <v/>
      </c>
    </row>
    <row r="63">
      <c r="A63" s="2" t="n"/>
      <c r="B63" s="3" t="n"/>
      <c r="C63" s="3" t="n"/>
      <c r="D63" s="4" t="n"/>
      <c r="E63" s="2" t="n"/>
      <c r="F63" s="5" t="n"/>
      <c r="G63" s="2" t="n"/>
      <c r="H63" s="2" t="n"/>
      <c r="I63" s="11">
        <f>IF(H63="","",IFERROR(VLOOKUP(H63,'Referentiel'!$A$2:$F$101,2,FALSE),"Référence inconnue"))</f>
        <v/>
      </c>
      <c r="J63" s="12">
        <f>IF(H63="","",IFERROR(VLOOKUP(H63,'Referentiel'!$A$2:$F$101,3,FALSE),""))</f>
        <v/>
      </c>
      <c r="K63" s="8" t="n"/>
      <c r="L63" s="13">
        <f>IF(H63="","",IFERROR(VLOOKUP(H63,'Referentiel'!$A$2:$F$101,4,FALSE),""))</f>
        <v/>
      </c>
      <c r="M63" s="14">
        <f>IF(H63="","",IFERROR(VLOOKUP(H63,'Referentiel'!$A$2:$F$101,5,FALSE),""))</f>
        <v/>
      </c>
      <c r="N63" s="13">
        <f>IF(OR(K63="",L63=""),"",K63*L63)</f>
        <v/>
      </c>
      <c r="O63" s="13">
        <f>IF(OR(N63="",M63=""),"",N63*M63)</f>
        <v/>
      </c>
      <c r="P63" s="13">
        <f>IF(OR(N63="",O63=""),"",N63+O63)</f>
        <v/>
      </c>
      <c r="Q63" s="4" t="n"/>
      <c r="R63" s="2" t="n"/>
      <c r="S63" s="2" t="n"/>
      <c r="T63" s="2" t="n"/>
      <c r="U63" s="2" t="n"/>
      <c r="V63" s="4" t="n"/>
      <c r="W63" s="12">
        <f>IF(B63="","",IF(C63="","À réceptionner",IF(C63&lt;=B63+14,"Dans le délai","Hors délai")))</f>
        <v/>
      </c>
      <c r="X63" s="12">
        <f>IF(A63="","",IF(AND(K63&gt;0,H63&lt;&gt;"",D63&lt;&gt;""),"Complet","À vérifier"))</f>
        <v/>
      </c>
    </row>
    <row r="64">
      <c r="A64" s="2" t="n"/>
      <c r="B64" s="3" t="n"/>
      <c r="C64" s="3" t="n"/>
      <c r="D64" s="4" t="n"/>
      <c r="E64" s="2" t="n"/>
      <c r="F64" s="5" t="n"/>
      <c r="G64" s="2" t="n"/>
      <c r="H64" s="2" t="n"/>
      <c r="I64" s="6">
        <f>IF(H64="","",IFERROR(VLOOKUP(H64,'Referentiel'!$A$2:$F$101,2,FALSE),"Référence inconnue"))</f>
        <v/>
      </c>
      <c r="J64" s="7">
        <f>IF(H64="","",IFERROR(VLOOKUP(H64,'Referentiel'!$A$2:$F$101,3,FALSE),""))</f>
        <v/>
      </c>
      <c r="K64" s="8" t="n"/>
      <c r="L64" s="9">
        <f>IF(H64="","",IFERROR(VLOOKUP(H64,'Referentiel'!$A$2:$F$101,4,FALSE),""))</f>
        <v/>
      </c>
      <c r="M64" s="10">
        <f>IF(H64="","",IFERROR(VLOOKUP(H64,'Referentiel'!$A$2:$F$101,5,FALSE),""))</f>
        <v/>
      </c>
      <c r="N64" s="9">
        <f>IF(OR(K64="",L64=""),"",K64*L64)</f>
        <v/>
      </c>
      <c r="O64" s="9">
        <f>IF(OR(N64="",M64=""),"",N64*M64)</f>
        <v/>
      </c>
      <c r="P64" s="9">
        <f>IF(OR(N64="",O64=""),"",N64+O64)</f>
        <v/>
      </c>
      <c r="Q64" s="4" t="n"/>
      <c r="R64" s="2" t="n"/>
      <c r="S64" s="2" t="n"/>
      <c r="T64" s="2" t="n"/>
      <c r="U64" s="2" t="n"/>
      <c r="V64" s="4" t="n"/>
      <c r="W64" s="7">
        <f>IF(B64="","",IF(C64="","À réceptionner",IF(C64&lt;=B64+14,"Dans le délai","Hors délai")))</f>
        <v/>
      </c>
      <c r="X64" s="7">
        <f>IF(A64="","",IF(AND(K64&gt;0,H64&lt;&gt;"",D64&lt;&gt;""),"Complet","À vérifier"))</f>
        <v/>
      </c>
    </row>
    <row r="65">
      <c r="A65" s="2" t="n"/>
      <c r="B65" s="3" t="n"/>
      <c r="C65" s="3" t="n"/>
      <c r="D65" s="4" t="n"/>
      <c r="E65" s="2" t="n"/>
      <c r="F65" s="5" t="n"/>
      <c r="G65" s="2" t="n"/>
      <c r="H65" s="2" t="n"/>
      <c r="I65" s="11">
        <f>IF(H65="","",IFERROR(VLOOKUP(H65,'Referentiel'!$A$2:$F$101,2,FALSE),"Référence inconnue"))</f>
        <v/>
      </c>
      <c r="J65" s="12">
        <f>IF(H65="","",IFERROR(VLOOKUP(H65,'Referentiel'!$A$2:$F$101,3,FALSE),""))</f>
        <v/>
      </c>
      <c r="K65" s="8" t="n"/>
      <c r="L65" s="13">
        <f>IF(H65="","",IFERROR(VLOOKUP(H65,'Referentiel'!$A$2:$F$101,4,FALSE),""))</f>
        <v/>
      </c>
      <c r="M65" s="14">
        <f>IF(H65="","",IFERROR(VLOOKUP(H65,'Referentiel'!$A$2:$F$101,5,FALSE),""))</f>
        <v/>
      </c>
      <c r="N65" s="13">
        <f>IF(OR(K65="",L65=""),"",K65*L65)</f>
        <v/>
      </c>
      <c r="O65" s="13">
        <f>IF(OR(N65="",M65=""),"",N65*M65)</f>
        <v/>
      </c>
      <c r="P65" s="13">
        <f>IF(OR(N65="",O65=""),"",N65+O65)</f>
        <v/>
      </c>
      <c r="Q65" s="4" t="n"/>
      <c r="R65" s="2" t="n"/>
      <c r="S65" s="2" t="n"/>
      <c r="T65" s="2" t="n"/>
      <c r="U65" s="2" t="n"/>
      <c r="V65" s="4" t="n"/>
      <c r="W65" s="12">
        <f>IF(B65="","",IF(C65="","À réceptionner",IF(C65&lt;=B65+14,"Dans le délai","Hors délai")))</f>
        <v/>
      </c>
      <c r="X65" s="12">
        <f>IF(A65="","",IF(AND(K65&gt;0,H65&lt;&gt;"",D65&lt;&gt;""),"Complet","À vérifier"))</f>
        <v/>
      </c>
    </row>
    <row r="66">
      <c r="A66" s="2" t="n"/>
      <c r="B66" s="3" t="n"/>
      <c r="C66" s="3" t="n"/>
      <c r="D66" s="4" t="n"/>
      <c r="E66" s="2" t="n"/>
      <c r="F66" s="5" t="n"/>
      <c r="G66" s="2" t="n"/>
      <c r="H66" s="2" t="n"/>
      <c r="I66" s="6">
        <f>IF(H66="","",IFERROR(VLOOKUP(H66,'Referentiel'!$A$2:$F$101,2,FALSE),"Référence inconnue"))</f>
        <v/>
      </c>
      <c r="J66" s="7">
        <f>IF(H66="","",IFERROR(VLOOKUP(H66,'Referentiel'!$A$2:$F$101,3,FALSE),""))</f>
        <v/>
      </c>
      <c r="K66" s="8" t="n"/>
      <c r="L66" s="9">
        <f>IF(H66="","",IFERROR(VLOOKUP(H66,'Referentiel'!$A$2:$F$101,4,FALSE),""))</f>
        <v/>
      </c>
      <c r="M66" s="10">
        <f>IF(H66="","",IFERROR(VLOOKUP(H66,'Referentiel'!$A$2:$F$101,5,FALSE),""))</f>
        <v/>
      </c>
      <c r="N66" s="9">
        <f>IF(OR(K66="",L66=""),"",K66*L66)</f>
        <v/>
      </c>
      <c r="O66" s="9">
        <f>IF(OR(N66="",M66=""),"",N66*M66)</f>
        <v/>
      </c>
      <c r="P66" s="9">
        <f>IF(OR(N66="",O66=""),"",N66+O66)</f>
        <v/>
      </c>
      <c r="Q66" s="4" t="n"/>
      <c r="R66" s="2" t="n"/>
      <c r="S66" s="2" t="n"/>
      <c r="T66" s="2" t="n"/>
      <c r="U66" s="2" t="n"/>
      <c r="V66" s="4" t="n"/>
      <c r="W66" s="7">
        <f>IF(B66="","",IF(C66="","À réceptionner",IF(C66&lt;=B66+14,"Dans le délai","Hors délai")))</f>
        <v/>
      </c>
      <c r="X66" s="7">
        <f>IF(A66="","",IF(AND(K66&gt;0,H66&lt;&gt;"",D66&lt;&gt;""),"Complet","À vérifier"))</f>
        <v/>
      </c>
    </row>
    <row r="67">
      <c r="A67" s="2" t="n"/>
      <c r="B67" s="3" t="n"/>
      <c r="C67" s="3" t="n"/>
      <c r="D67" s="4" t="n"/>
      <c r="E67" s="2" t="n"/>
      <c r="F67" s="5" t="n"/>
      <c r="G67" s="2" t="n"/>
      <c r="H67" s="2" t="n"/>
      <c r="I67" s="11">
        <f>IF(H67="","",IFERROR(VLOOKUP(H67,'Referentiel'!$A$2:$F$101,2,FALSE),"Référence inconnue"))</f>
        <v/>
      </c>
      <c r="J67" s="12">
        <f>IF(H67="","",IFERROR(VLOOKUP(H67,'Referentiel'!$A$2:$F$101,3,FALSE),""))</f>
        <v/>
      </c>
      <c r="K67" s="8" t="n"/>
      <c r="L67" s="13">
        <f>IF(H67="","",IFERROR(VLOOKUP(H67,'Referentiel'!$A$2:$F$101,4,FALSE),""))</f>
        <v/>
      </c>
      <c r="M67" s="14">
        <f>IF(H67="","",IFERROR(VLOOKUP(H67,'Referentiel'!$A$2:$F$101,5,FALSE),""))</f>
        <v/>
      </c>
      <c r="N67" s="13">
        <f>IF(OR(K67="",L67=""),"",K67*L67)</f>
        <v/>
      </c>
      <c r="O67" s="13">
        <f>IF(OR(N67="",M67=""),"",N67*M67)</f>
        <v/>
      </c>
      <c r="P67" s="13">
        <f>IF(OR(N67="",O67=""),"",N67+O67)</f>
        <v/>
      </c>
      <c r="Q67" s="4" t="n"/>
      <c r="R67" s="2" t="n"/>
      <c r="S67" s="2" t="n"/>
      <c r="T67" s="2" t="n"/>
      <c r="U67" s="2" t="n"/>
      <c r="V67" s="4" t="n"/>
      <c r="W67" s="12">
        <f>IF(B67="","",IF(C67="","À réceptionner",IF(C67&lt;=B67+14,"Dans le délai","Hors délai")))</f>
        <v/>
      </c>
      <c r="X67" s="12">
        <f>IF(A67="","",IF(AND(K67&gt;0,H67&lt;&gt;"",D67&lt;&gt;""),"Complet","À vérifier"))</f>
        <v/>
      </c>
    </row>
    <row r="68">
      <c r="A68" s="2" t="n"/>
      <c r="B68" s="3" t="n"/>
      <c r="C68" s="3" t="n"/>
      <c r="D68" s="4" t="n"/>
      <c r="E68" s="2" t="n"/>
      <c r="F68" s="5" t="n"/>
      <c r="G68" s="2" t="n"/>
      <c r="H68" s="2" t="n"/>
      <c r="I68" s="6">
        <f>IF(H68="","",IFERROR(VLOOKUP(H68,'Referentiel'!$A$2:$F$101,2,FALSE),"Référence inconnue"))</f>
        <v/>
      </c>
      <c r="J68" s="7">
        <f>IF(H68="","",IFERROR(VLOOKUP(H68,'Referentiel'!$A$2:$F$101,3,FALSE),""))</f>
        <v/>
      </c>
      <c r="K68" s="8" t="n"/>
      <c r="L68" s="9">
        <f>IF(H68="","",IFERROR(VLOOKUP(H68,'Referentiel'!$A$2:$F$101,4,FALSE),""))</f>
        <v/>
      </c>
      <c r="M68" s="10">
        <f>IF(H68="","",IFERROR(VLOOKUP(H68,'Referentiel'!$A$2:$F$101,5,FALSE),""))</f>
        <v/>
      </c>
      <c r="N68" s="9">
        <f>IF(OR(K68="",L68=""),"",K68*L68)</f>
        <v/>
      </c>
      <c r="O68" s="9">
        <f>IF(OR(N68="",M68=""),"",N68*M68)</f>
        <v/>
      </c>
      <c r="P68" s="9">
        <f>IF(OR(N68="",O68=""),"",N68+O68)</f>
        <v/>
      </c>
      <c r="Q68" s="4" t="n"/>
      <c r="R68" s="2" t="n"/>
      <c r="S68" s="2" t="n"/>
      <c r="T68" s="2" t="n"/>
      <c r="U68" s="2" t="n"/>
      <c r="V68" s="4" t="n"/>
      <c r="W68" s="7">
        <f>IF(B68="","",IF(C68="","À réceptionner",IF(C68&lt;=B68+14,"Dans le délai","Hors délai")))</f>
        <v/>
      </c>
      <c r="X68" s="7">
        <f>IF(A68="","",IF(AND(K68&gt;0,H68&lt;&gt;"",D68&lt;&gt;""),"Complet","À vérifier"))</f>
        <v/>
      </c>
    </row>
    <row r="69">
      <c r="A69" s="2" t="n"/>
      <c r="B69" s="3" t="n"/>
      <c r="C69" s="3" t="n"/>
      <c r="D69" s="4" t="n"/>
      <c r="E69" s="2" t="n"/>
      <c r="F69" s="5" t="n"/>
      <c r="G69" s="2" t="n"/>
      <c r="H69" s="2" t="n"/>
      <c r="I69" s="11">
        <f>IF(H69="","",IFERROR(VLOOKUP(H69,'Referentiel'!$A$2:$F$101,2,FALSE),"Référence inconnue"))</f>
        <v/>
      </c>
      <c r="J69" s="12">
        <f>IF(H69="","",IFERROR(VLOOKUP(H69,'Referentiel'!$A$2:$F$101,3,FALSE),""))</f>
        <v/>
      </c>
      <c r="K69" s="8" t="n"/>
      <c r="L69" s="13">
        <f>IF(H69="","",IFERROR(VLOOKUP(H69,'Referentiel'!$A$2:$F$101,4,FALSE),""))</f>
        <v/>
      </c>
      <c r="M69" s="14">
        <f>IF(H69="","",IFERROR(VLOOKUP(H69,'Referentiel'!$A$2:$F$101,5,FALSE),""))</f>
        <v/>
      </c>
      <c r="N69" s="13">
        <f>IF(OR(K69="",L69=""),"",K69*L69)</f>
        <v/>
      </c>
      <c r="O69" s="13">
        <f>IF(OR(N69="",M69=""),"",N69*M69)</f>
        <v/>
      </c>
      <c r="P69" s="13">
        <f>IF(OR(N69="",O69=""),"",N69+O69)</f>
        <v/>
      </c>
      <c r="Q69" s="4" t="n"/>
      <c r="R69" s="2" t="n"/>
      <c r="S69" s="2" t="n"/>
      <c r="T69" s="2" t="n"/>
      <c r="U69" s="2" t="n"/>
      <c r="V69" s="4" t="n"/>
      <c r="W69" s="12">
        <f>IF(B69="","",IF(C69="","À réceptionner",IF(C69&lt;=B69+14,"Dans le délai","Hors délai")))</f>
        <v/>
      </c>
      <c r="X69" s="12">
        <f>IF(A69="","",IF(AND(K69&gt;0,H69&lt;&gt;"",D69&lt;&gt;""),"Complet","À vérifier"))</f>
        <v/>
      </c>
    </row>
    <row r="70">
      <c r="A70" s="2" t="n"/>
      <c r="B70" s="3" t="n"/>
      <c r="C70" s="3" t="n"/>
      <c r="D70" s="4" t="n"/>
      <c r="E70" s="2" t="n"/>
      <c r="F70" s="5" t="n"/>
      <c r="G70" s="2" t="n"/>
      <c r="H70" s="2" t="n"/>
      <c r="I70" s="6">
        <f>IF(H70="","",IFERROR(VLOOKUP(H70,'Referentiel'!$A$2:$F$101,2,FALSE),"Référence inconnue"))</f>
        <v/>
      </c>
      <c r="J70" s="7">
        <f>IF(H70="","",IFERROR(VLOOKUP(H70,'Referentiel'!$A$2:$F$101,3,FALSE),""))</f>
        <v/>
      </c>
      <c r="K70" s="8" t="n"/>
      <c r="L70" s="9">
        <f>IF(H70="","",IFERROR(VLOOKUP(H70,'Referentiel'!$A$2:$F$101,4,FALSE),""))</f>
        <v/>
      </c>
      <c r="M70" s="10">
        <f>IF(H70="","",IFERROR(VLOOKUP(H70,'Referentiel'!$A$2:$F$101,5,FALSE),""))</f>
        <v/>
      </c>
      <c r="N70" s="9">
        <f>IF(OR(K70="",L70=""),"",K70*L70)</f>
        <v/>
      </c>
      <c r="O70" s="9">
        <f>IF(OR(N70="",M70=""),"",N70*M70)</f>
        <v/>
      </c>
      <c r="P70" s="9">
        <f>IF(OR(N70="",O70=""),"",N70+O70)</f>
        <v/>
      </c>
      <c r="Q70" s="4" t="n"/>
      <c r="R70" s="2" t="n"/>
      <c r="S70" s="2" t="n"/>
      <c r="T70" s="2" t="n"/>
      <c r="U70" s="2" t="n"/>
      <c r="V70" s="4" t="n"/>
      <c r="W70" s="7">
        <f>IF(B70="","",IF(C70="","À réceptionner",IF(C70&lt;=B70+14,"Dans le délai","Hors délai")))</f>
        <v/>
      </c>
      <c r="X70" s="7">
        <f>IF(A70="","",IF(AND(K70&gt;0,H70&lt;&gt;"",D70&lt;&gt;""),"Complet","À vérifier"))</f>
        <v/>
      </c>
    </row>
    <row r="71">
      <c r="A71" s="2" t="n"/>
      <c r="B71" s="3" t="n"/>
      <c r="C71" s="3" t="n"/>
      <c r="D71" s="4" t="n"/>
      <c r="E71" s="2" t="n"/>
      <c r="F71" s="5" t="n"/>
      <c r="G71" s="2" t="n"/>
      <c r="H71" s="2" t="n"/>
      <c r="I71" s="11">
        <f>IF(H71="","",IFERROR(VLOOKUP(H71,'Referentiel'!$A$2:$F$101,2,FALSE),"Référence inconnue"))</f>
        <v/>
      </c>
      <c r="J71" s="12">
        <f>IF(H71="","",IFERROR(VLOOKUP(H71,'Referentiel'!$A$2:$F$101,3,FALSE),""))</f>
        <v/>
      </c>
      <c r="K71" s="8" t="n"/>
      <c r="L71" s="13">
        <f>IF(H71="","",IFERROR(VLOOKUP(H71,'Referentiel'!$A$2:$F$101,4,FALSE),""))</f>
        <v/>
      </c>
      <c r="M71" s="14">
        <f>IF(H71="","",IFERROR(VLOOKUP(H71,'Referentiel'!$A$2:$F$101,5,FALSE),""))</f>
        <v/>
      </c>
      <c r="N71" s="13">
        <f>IF(OR(K71="",L71=""),"",K71*L71)</f>
        <v/>
      </c>
      <c r="O71" s="13">
        <f>IF(OR(N71="",M71=""),"",N71*M71)</f>
        <v/>
      </c>
      <c r="P71" s="13">
        <f>IF(OR(N71="",O71=""),"",N71+O71)</f>
        <v/>
      </c>
      <c r="Q71" s="4" t="n"/>
      <c r="R71" s="2" t="n"/>
      <c r="S71" s="2" t="n"/>
      <c r="T71" s="2" t="n"/>
      <c r="U71" s="2" t="n"/>
      <c r="V71" s="4" t="n"/>
      <c r="W71" s="12">
        <f>IF(B71="","",IF(C71="","À réceptionner",IF(C71&lt;=B71+14,"Dans le délai","Hors délai")))</f>
        <v/>
      </c>
      <c r="X71" s="12">
        <f>IF(A71="","",IF(AND(K71&gt;0,H71&lt;&gt;"",D71&lt;&gt;""),"Complet","À vérifier"))</f>
        <v/>
      </c>
    </row>
    <row r="72">
      <c r="A72" s="2" t="n"/>
      <c r="B72" s="3" t="n"/>
      <c r="C72" s="3" t="n"/>
      <c r="D72" s="4" t="n"/>
      <c r="E72" s="2" t="n"/>
      <c r="F72" s="5" t="n"/>
      <c r="G72" s="2" t="n"/>
      <c r="H72" s="2" t="n"/>
      <c r="I72" s="6">
        <f>IF(H72="","",IFERROR(VLOOKUP(H72,'Referentiel'!$A$2:$F$101,2,FALSE),"Référence inconnue"))</f>
        <v/>
      </c>
      <c r="J72" s="7">
        <f>IF(H72="","",IFERROR(VLOOKUP(H72,'Referentiel'!$A$2:$F$101,3,FALSE),""))</f>
        <v/>
      </c>
      <c r="K72" s="8" t="n"/>
      <c r="L72" s="9">
        <f>IF(H72="","",IFERROR(VLOOKUP(H72,'Referentiel'!$A$2:$F$101,4,FALSE),""))</f>
        <v/>
      </c>
      <c r="M72" s="10">
        <f>IF(H72="","",IFERROR(VLOOKUP(H72,'Referentiel'!$A$2:$F$101,5,FALSE),""))</f>
        <v/>
      </c>
      <c r="N72" s="9">
        <f>IF(OR(K72="",L72=""),"",K72*L72)</f>
        <v/>
      </c>
      <c r="O72" s="9">
        <f>IF(OR(N72="",M72=""),"",N72*M72)</f>
        <v/>
      </c>
      <c r="P72" s="9">
        <f>IF(OR(N72="",O72=""),"",N72+O72)</f>
        <v/>
      </c>
      <c r="Q72" s="4" t="n"/>
      <c r="R72" s="2" t="n"/>
      <c r="S72" s="2" t="n"/>
      <c r="T72" s="2" t="n"/>
      <c r="U72" s="2" t="n"/>
      <c r="V72" s="4" t="n"/>
      <c r="W72" s="7">
        <f>IF(B72="","",IF(C72="","À réceptionner",IF(C72&lt;=B72+14,"Dans le délai","Hors délai")))</f>
        <v/>
      </c>
      <c r="X72" s="7">
        <f>IF(A72="","",IF(AND(K72&gt;0,H72&lt;&gt;"",D72&lt;&gt;""),"Complet","À vérifier"))</f>
        <v/>
      </c>
    </row>
    <row r="73">
      <c r="A73" s="2" t="n"/>
      <c r="B73" s="3" t="n"/>
      <c r="C73" s="3" t="n"/>
      <c r="D73" s="4" t="n"/>
      <c r="E73" s="2" t="n"/>
      <c r="F73" s="5" t="n"/>
      <c r="G73" s="2" t="n"/>
      <c r="H73" s="2" t="n"/>
      <c r="I73" s="11">
        <f>IF(H73="","",IFERROR(VLOOKUP(H73,'Referentiel'!$A$2:$F$101,2,FALSE),"Référence inconnue"))</f>
        <v/>
      </c>
      <c r="J73" s="12">
        <f>IF(H73="","",IFERROR(VLOOKUP(H73,'Referentiel'!$A$2:$F$101,3,FALSE),""))</f>
        <v/>
      </c>
      <c r="K73" s="8" t="n"/>
      <c r="L73" s="13">
        <f>IF(H73="","",IFERROR(VLOOKUP(H73,'Referentiel'!$A$2:$F$101,4,FALSE),""))</f>
        <v/>
      </c>
      <c r="M73" s="14">
        <f>IF(H73="","",IFERROR(VLOOKUP(H73,'Referentiel'!$A$2:$F$101,5,FALSE),""))</f>
        <v/>
      </c>
      <c r="N73" s="13">
        <f>IF(OR(K73="",L73=""),"",K73*L73)</f>
        <v/>
      </c>
      <c r="O73" s="13">
        <f>IF(OR(N73="",M73=""),"",N73*M73)</f>
        <v/>
      </c>
      <c r="P73" s="13">
        <f>IF(OR(N73="",O73=""),"",N73+O73)</f>
        <v/>
      </c>
      <c r="Q73" s="4" t="n"/>
      <c r="R73" s="2" t="n"/>
      <c r="S73" s="2" t="n"/>
      <c r="T73" s="2" t="n"/>
      <c r="U73" s="2" t="n"/>
      <c r="V73" s="4" t="n"/>
      <c r="W73" s="12">
        <f>IF(B73="","",IF(C73="","À réceptionner",IF(C73&lt;=B73+14,"Dans le délai","Hors délai")))</f>
        <v/>
      </c>
      <c r="X73" s="12">
        <f>IF(A73="","",IF(AND(K73&gt;0,H73&lt;&gt;"",D73&lt;&gt;""),"Complet","À vérifier"))</f>
        <v/>
      </c>
    </row>
    <row r="74">
      <c r="A74" s="2" t="n"/>
      <c r="B74" s="3" t="n"/>
      <c r="C74" s="3" t="n"/>
      <c r="D74" s="4" t="n"/>
      <c r="E74" s="2" t="n"/>
      <c r="F74" s="5" t="n"/>
      <c r="G74" s="2" t="n"/>
      <c r="H74" s="2" t="n"/>
      <c r="I74" s="6">
        <f>IF(H74="","",IFERROR(VLOOKUP(H74,'Referentiel'!$A$2:$F$101,2,FALSE),"Référence inconnue"))</f>
        <v/>
      </c>
      <c r="J74" s="7">
        <f>IF(H74="","",IFERROR(VLOOKUP(H74,'Referentiel'!$A$2:$F$101,3,FALSE),""))</f>
        <v/>
      </c>
      <c r="K74" s="8" t="n"/>
      <c r="L74" s="9">
        <f>IF(H74="","",IFERROR(VLOOKUP(H74,'Referentiel'!$A$2:$F$101,4,FALSE),""))</f>
        <v/>
      </c>
      <c r="M74" s="10">
        <f>IF(H74="","",IFERROR(VLOOKUP(H74,'Referentiel'!$A$2:$F$101,5,FALSE),""))</f>
        <v/>
      </c>
      <c r="N74" s="9">
        <f>IF(OR(K74="",L74=""),"",K74*L74)</f>
        <v/>
      </c>
      <c r="O74" s="9">
        <f>IF(OR(N74="",M74=""),"",N74*M74)</f>
        <v/>
      </c>
      <c r="P74" s="9">
        <f>IF(OR(N74="",O74=""),"",N74+O74)</f>
        <v/>
      </c>
      <c r="Q74" s="4" t="n"/>
      <c r="R74" s="2" t="n"/>
      <c r="S74" s="2" t="n"/>
      <c r="T74" s="2" t="n"/>
      <c r="U74" s="2" t="n"/>
      <c r="V74" s="4" t="n"/>
      <c r="W74" s="7">
        <f>IF(B74="","",IF(C74="","À réceptionner",IF(C74&lt;=B74+14,"Dans le délai","Hors délai")))</f>
        <v/>
      </c>
      <c r="X74" s="7">
        <f>IF(A74="","",IF(AND(K74&gt;0,H74&lt;&gt;"",D74&lt;&gt;""),"Complet","À vérifier"))</f>
        <v/>
      </c>
    </row>
    <row r="75">
      <c r="A75" s="2" t="n"/>
      <c r="B75" s="3" t="n"/>
      <c r="C75" s="3" t="n"/>
      <c r="D75" s="4" t="n"/>
      <c r="E75" s="2" t="n"/>
      <c r="F75" s="5" t="n"/>
      <c r="G75" s="2" t="n"/>
      <c r="H75" s="2" t="n"/>
      <c r="I75" s="11">
        <f>IF(H75="","",IFERROR(VLOOKUP(H75,'Referentiel'!$A$2:$F$101,2,FALSE),"Référence inconnue"))</f>
        <v/>
      </c>
      <c r="J75" s="12">
        <f>IF(H75="","",IFERROR(VLOOKUP(H75,'Referentiel'!$A$2:$F$101,3,FALSE),""))</f>
        <v/>
      </c>
      <c r="K75" s="8" t="n"/>
      <c r="L75" s="13">
        <f>IF(H75="","",IFERROR(VLOOKUP(H75,'Referentiel'!$A$2:$F$101,4,FALSE),""))</f>
        <v/>
      </c>
      <c r="M75" s="14">
        <f>IF(H75="","",IFERROR(VLOOKUP(H75,'Referentiel'!$A$2:$F$101,5,FALSE),""))</f>
        <v/>
      </c>
      <c r="N75" s="13">
        <f>IF(OR(K75="",L75=""),"",K75*L75)</f>
        <v/>
      </c>
      <c r="O75" s="13">
        <f>IF(OR(N75="",M75=""),"",N75*M75)</f>
        <v/>
      </c>
      <c r="P75" s="13">
        <f>IF(OR(N75="",O75=""),"",N75+O75)</f>
        <v/>
      </c>
      <c r="Q75" s="4" t="n"/>
      <c r="R75" s="2" t="n"/>
      <c r="S75" s="2" t="n"/>
      <c r="T75" s="2" t="n"/>
      <c r="U75" s="2" t="n"/>
      <c r="V75" s="4" t="n"/>
      <c r="W75" s="12">
        <f>IF(B75="","",IF(C75="","À réceptionner",IF(C75&lt;=B75+14,"Dans le délai","Hors délai")))</f>
        <v/>
      </c>
      <c r="X75" s="12">
        <f>IF(A75="","",IF(AND(K75&gt;0,H75&lt;&gt;"",D75&lt;&gt;""),"Complet","À vérifier"))</f>
        <v/>
      </c>
    </row>
    <row r="76">
      <c r="A76" s="2" t="n"/>
      <c r="B76" s="3" t="n"/>
      <c r="C76" s="3" t="n"/>
      <c r="D76" s="4" t="n"/>
      <c r="E76" s="2" t="n"/>
      <c r="F76" s="5" t="n"/>
      <c r="G76" s="2" t="n"/>
      <c r="H76" s="2" t="n"/>
      <c r="I76" s="6">
        <f>IF(H76="","",IFERROR(VLOOKUP(H76,'Referentiel'!$A$2:$F$101,2,FALSE),"Référence inconnue"))</f>
        <v/>
      </c>
      <c r="J76" s="7">
        <f>IF(H76="","",IFERROR(VLOOKUP(H76,'Referentiel'!$A$2:$F$101,3,FALSE),""))</f>
        <v/>
      </c>
      <c r="K76" s="8" t="n"/>
      <c r="L76" s="9">
        <f>IF(H76="","",IFERROR(VLOOKUP(H76,'Referentiel'!$A$2:$F$101,4,FALSE),""))</f>
        <v/>
      </c>
      <c r="M76" s="10">
        <f>IF(H76="","",IFERROR(VLOOKUP(H76,'Referentiel'!$A$2:$F$101,5,FALSE),""))</f>
        <v/>
      </c>
      <c r="N76" s="9">
        <f>IF(OR(K76="",L76=""),"",K76*L76)</f>
        <v/>
      </c>
      <c r="O76" s="9">
        <f>IF(OR(N76="",M76=""),"",N76*M76)</f>
        <v/>
      </c>
      <c r="P76" s="9">
        <f>IF(OR(N76="",O76=""),"",N76+O76)</f>
        <v/>
      </c>
      <c r="Q76" s="4" t="n"/>
      <c r="R76" s="2" t="n"/>
      <c r="S76" s="2" t="n"/>
      <c r="T76" s="2" t="n"/>
      <c r="U76" s="2" t="n"/>
      <c r="V76" s="4" t="n"/>
      <c r="W76" s="7">
        <f>IF(B76="","",IF(C76="","À réceptionner",IF(C76&lt;=B76+14,"Dans le délai","Hors délai")))</f>
        <v/>
      </c>
      <c r="X76" s="7">
        <f>IF(A76="","",IF(AND(K76&gt;0,H76&lt;&gt;"",D76&lt;&gt;""),"Complet","À vérifier"))</f>
        <v/>
      </c>
    </row>
    <row r="77">
      <c r="A77" s="2" t="n"/>
      <c r="B77" s="3" t="n"/>
      <c r="C77" s="3" t="n"/>
      <c r="D77" s="4" t="n"/>
      <c r="E77" s="2" t="n"/>
      <c r="F77" s="5" t="n"/>
      <c r="G77" s="2" t="n"/>
      <c r="H77" s="2" t="n"/>
      <c r="I77" s="11">
        <f>IF(H77="","",IFERROR(VLOOKUP(H77,'Referentiel'!$A$2:$F$101,2,FALSE),"Référence inconnue"))</f>
        <v/>
      </c>
      <c r="J77" s="12">
        <f>IF(H77="","",IFERROR(VLOOKUP(H77,'Referentiel'!$A$2:$F$101,3,FALSE),""))</f>
        <v/>
      </c>
      <c r="K77" s="8" t="n"/>
      <c r="L77" s="13">
        <f>IF(H77="","",IFERROR(VLOOKUP(H77,'Referentiel'!$A$2:$F$101,4,FALSE),""))</f>
        <v/>
      </c>
      <c r="M77" s="14">
        <f>IF(H77="","",IFERROR(VLOOKUP(H77,'Referentiel'!$A$2:$F$101,5,FALSE),""))</f>
        <v/>
      </c>
      <c r="N77" s="13">
        <f>IF(OR(K77="",L77=""),"",K77*L77)</f>
        <v/>
      </c>
      <c r="O77" s="13">
        <f>IF(OR(N77="",M77=""),"",N77*M77)</f>
        <v/>
      </c>
      <c r="P77" s="13">
        <f>IF(OR(N77="",O77=""),"",N77+O77)</f>
        <v/>
      </c>
      <c r="Q77" s="4" t="n"/>
      <c r="R77" s="2" t="n"/>
      <c r="S77" s="2" t="n"/>
      <c r="T77" s="2" t="n"/>
      <c r="U77" s="2" t="n"/>
      <c r="V77" s="4" t="n"/>
      <c r="W77" s="12">
        <f>IF(B77="","",IF(C77="","À réceptionner",IF(C77&lt;=B77+14,"Dans le délai","Hors délai")))</f>
        <v/>
      </c>
      <c r="X77" s="12">
        <f>IF(A77="","",IF(AND(K77&gt;0,H77&lt;&gt;"",D77&lt;&gt;""),"Complet","À vérifier"))</f>
        <v/>
      </c>
    </row>
    <row r="78">
      <c r="A78" s="2" t="n"/>
      <c r="B78" s="3" t="n"/>
      <c r="C78" s="3" t="n"/>
      <c r="D78" s="4" t="n"/>
      <c r="E78" s="2" t="n"/>
      <c r="F78" s="5" t="n"/>
      <c r="G78" s="2" t="n"/>
      <c r="H78" s="2" t="n"/>
      <c r="I78" s="6">
        <f>IF(H78="","",IFERROR(VLOOKUP(H78,'Referentiel'!$A$2:$F$101,2,FALSE),"Référence inconnue"))</f>
        <v/>
      </c>
      <c r="J78" s="7">
        <f>IF(H78="","",IFERROR(VLOOKUP(H78,'Referentiel'!$A$2:$F$101,3,FALSE),""))</f>
        <v/>
      </c>
      <c r="K78" s="8" t="n"/>
      <c r="L78" s="9">
        <f>IF(H78="","",IFERROR(VLOOKUP(H78,'Referentiel'!$A$2:$F$101,4,FALSE),""))</f>
        <v/>
      </c>
      <c r="M78" s="10">
        <f>IF(H78="","",IFERROR(VLOOKUP(H78,'Referentiel'!$A$2:$F$101,5,FALSE),""))</f>
        <v/>
      </c>
      <c r="N78" s="9">
        <f>IF(OR(K78="",L78=""),"",K78*L78)</f>
        <v/>
      </c>
      <c r="O78" s="9">
        <f>IF(OR(N78="",M78=""),"",N78*M78)</f>
        <v/>
      </c>
      <c r="P78" s="9">
        <f>IF(OR(N78="",O78=""),"",N78+O78)</f>
        <v/>
      </c>
      <c r="Q78" s="4" t="n"/>
      <c r="R78" s="2" t="n"/>
      <c r="S78" s="2" t="n"/>
      <c r="T78" s="2" t="n"/>
      <c r="U78" s="2" t="n"/>
      <c r="V78" s="4" t="n"/>
      <c r="W78" s="7">
        <f>IF(B78="","",IF(C78="","À réceptionner",IF(C78&lt;=B78+14,"Dans le délai","Hors délai")))</f>
        <v/>
      </c>
      <c r="X78" s="7">
        <f>IF(A78="","",IF(AND(K78&gt;0,H78&lt;&gt;"",D78&lt;&gt;""),"Complet","À vérifier"))</f>
        <v/>
      </c>
    </row>
    <row r="79">
      <c r="A79" s="2" t="n"/>
      <c r="B79" s="3" t="n"/>
      <c r="C79" s="3" t="n"/>
      <c r="D79" s="4" t="n"/>
      <c r="E79" s="2" t="n"/>
      <c r="F79" s="5" t="n"/>
      <c r="G79" s="2" t="n"/>
      <c r="H79" s="2" t="n"/>
      <c r="I79" s="11">
        <f>IF(H79="","",IFERROR(VLOOKUP(H79,'Referentiel'!$A$2:$F$101,2,FALSE),"Référence inconnue"))</f>
        <v/>
      </c>
      <c r="J79" s="12">
        <f>IF(H79="","",IFERROR(VLOOKUP(H79,'Referentiel'!$A$2:$F$101,3,FALSE),""))</f>
        <v/>
      </c>
      <c r="K79" s="8" t="n"/>
      <c r="L79" s="13">
        <f>IF(H79="","",IFERROR(VLOOKUP(H79,'Referentiel'!$A$2:$F$101,4,FALSE),""))</f>
        <v/>
      </c>
      <c r="M79" s="14">
        <f>IF(H79="","",IFERROR(VLOOKUP(H79,'Referentiel'!$A$2:$F$101,5,FALSE),""))</f>
        <v/>
      </c>
      <c r="N79" s="13">
        <f>IF(OR(K79="",L79=""),"",K79*L79)</f>
        <v/>
      </c>
      <c r="O79" s="13">
        <f>IF(OR(N79="",M79=""),"",N79*M79)</f>
        <v/>
      </c>
      <c r="P79" s="13">
        <f>IF(OR(N79="",O79=""),"",N79+O79)</f>
        <v/>
      </c>
      <c r="Q79" s="4" t="n"/>
      <c r="R79" s="2" t="n"/>
      <c r="S79" s="2" t="n"/>
      <c r="T79" s="2" t="n"/>
      <c r="U79" s="2" t="n"/>
      <c r="V79" s="4" t="n"/>
      <c r="W79" s="12">
        <f>IF(B79="","",IF(C79="","À réceptionner",IF(C79&lt;=B79+14,"Dans le délai","Hors délai")))</f>
        <v/>
      </c>
      <c r="X79" s="12">
        <f>IF(A79="","",IF(AND(K79&gt;0,H79&lt;&gt;"",D79&lt;&gt;""),"Complet","À vérifier"))</f>
        <v/>
      </c>
    </row>
    <row r="80">
      <c r="A80" s="2" t="n"/>
      <c r="B80" s="3" t="n"/>
      <c r="C80" s="3" t="n"/>
      <c r="D80" s="4" t="n"/>
      <c r="E80" s="2" t="n"/>
      <c r="F80" s="5" t="n"/>
      <c r="G80" s="2" t="n"/>
      <c r="H80" s="2" t="n"/>
      <c r="I80" s="6">
        <f>IF(H80="","",IFERROR(VLOOKUP(H80,'Referentiel'!$A$2:$F$101,2,FALSE),"Référence inconnue"))</f>
        <v/>
      </c>
      <c r="J80" s="7">
        <f>IF(H80="","",IFERROR(VLOOKUP(H80,'Referentiel'!$A$2:$F$101,3,FALSE),""))</f>
        <v/>
      </c>
      <c r="K80" s="8" t="n"/>
      <c r="L80" s="9">
        <f>IF(H80="","",IFERROR(VLOOKUP(H80,'Referentiel'!$A$2:$F$101,4,FALSE),""))</f>
        <v/>
      </c>
      <c r="M80" s="10">
        <f>IF(H80="","",IFERROR(VLOOKUP(H80,'Referentiel'!$A$2:$F$101,5,FALSE),""))</f>
        <v/>
      </c>
      <c r="N80" s="9">
        <f>IF(OR(K80="",L80=""),"",K80*L80)</f>
        <v/>
      </c>
      <c r="O80" s="9">
        <f>IF(OR(N80="",M80=""),"",N80*M80)</f>
        <v/>
      </c>
      <c r="P80" s="9">
        <f>IF(OR(N80="",O80=""),"",N80+O80)</f>
        <v/>
      </c>
      <c r="Q80" s="4" t="n"/>
      <c r="R80" s="2" t="n"/>
      <c r="S80" s="2" t="n"/>
      <c r="T80" s="2" t="n"/>
      <c r="U80" s="2" t="n"/>
      <c r="V80" s="4" t="n"/>
      <c r="W80" s="7">
        <f>IF(B80="","",IF(C80="","À réceptionner",IF(C80&lt;=B80+14,"Dans le délai","Hors délai")))</f>
        <v/>
      </c>
      <c r="X80" s="7">
        <f>IF(A80="","",IF(AND(K80&gt;0,H80&lt;&gt;"",D80&lt;&gt;""),"Complet","À vérifier"))</f>
        <v/>
      </c>
    </row>
    <row r="81">
      <c r="A81" s="2" t="n"/>
      <c r="B81" s="3" t="n"/>
      <c r="C81" s="3" t="n"/>
      <c r="D81" s="4" t="n"/>
      <c r="E81" s="2" t="n"/>
      <c r="F81" s="5" t="n"/>
      <c r="G81" s="2" t="n"/>
      <c r="H81" s="2" t="n"/>
      <c r="I81" s="11">
        <f>IF(H81="","",IFERROR(VLOOKUP(H81,'Referentiel'!$A$2:$F$101,2,FALSE),"Référence inconnue"))</f>
        <v/>
      </c>
      <c r="J81" s="12">
        <f>IF(H81="","",IFERROR(VLOOKUP(H81,'Referentiel'!$A$2:$F$101,3,FALSE),""))</f>
        <v/>
      </c>
      <c r="K81" s="8" t="n"/>
      <c r="L81" s="13">
        <f>IF(H81="","",IFERROR(VLOOKUP(H81,'Referentiel'!$A$2:$F$101,4,FALSE),""))</f>
        <v/>
      </c>
      <c r="M81" s="14">
        <f>IF(H81="","",IFERROR(VLOOKUP(H81,'Referentiel'!$A$2:$F$101,5,FALSE),""))</f>
        <v/>
      </c>
      <c r="N81" s="13">
        <f>IF(OR(K81="",L81=""),"",K81*L81)</f>
        <v/>
      </c>
      <c r="O81" s="13">
        <f>IF(OR(N81="",M81=""),"",N81*M81)</f>
        <v/>
      </c>
      <c r="P81" s="13">
        <f>IF(OR(N81="",O81=""),"",N81+O81)</f>
        <v/>
      </c>
      <c r="Q81" s="4" t="n"/>
      <c r="R81" s="2" t="n"/>
      <c r="S81" s="2" t="n"/>
      <c r="T81" s="2" t="n"/>
      <c r="U81" s="2" t="n"/>
      <c r="V81" s="4" t="n"/>
      <c r="W81" s="12">
        <f>IF(B81="","",IF(C81="","À réceptionner",IF(C81&lt;=B81+14,"Dans le délai","Hors délai")))</f>
        <v/>
      </c>
      <c r="X81" s="12">
        <f>IF(A81="","",IF(AND(K81&gt;0,H81&lt;&gt;"",D81&lt;&gt;""),"Complet","À vérifier"))</f>
        <v/>
      </c>
    </row>
    <row r="82">
      <c r="A82" s="2" t="n"/>
      <c r="B82" s="3" t="n"/>
      <c r="C82" s="3" t="n"/>
      <c r="D82" s="4" t="n"/>
      <c r="E82" s="2" t="n"/>
      <c r="F82" s="5" t="n"/>
      <c r="G82" s="2" t="n"/>
      <c r="H82" s="2" t="n"/>
      <c r="I82" s="6">
        <f>IF(H82="","",IFERROR(VLOOKUP(H82,'Referentiel'!$A$2:$F$101,2,FALSE),"Référence inconnue"))</f>
        <v/>
      </c>
      <c r="J82" s="7">
        <f>IF(H82="","",IFERROR(VLOOKUP(H82,'Referentiel'!$A$2:$F$101,3,FALSE),""))</f>
        <v/>
      </c>
      <c r="K82" s="8" t="n"/>
      <c r="L82" s="9">
        <f>IF(H82="","",IFERROR(VLOOKUP(H82,'Referentiel'!$A$2:$F$101,4,FALSE),""))</f>
        <v/>
      </c>
      <c r="M82" s="10">
        <f>IF(H82="","",IFERROR(VLOOKUP(H82,'Referentiel'!$A$2:$F$101,5,FALSE),""))</f>
        <v/>
      </c>
      <c r="N82" s="9">
        <f>IF(OR(K82="",L82=""),"",K82*L82)</f>
        <v/>
      </c>
      <c r="O82" s="9">
        <f>IF(OR(N82="",M82=""),"",N82*M82)</f>
        <v/>
      </c>
      <c r="P82" s="9">
        <f>IF(OR(N82="",O82=""),"",N82+O82)</f>
        <v/>
      </c>
      <c r="Q82" s="4" t="n"/>
      <c r="R82" s="2" t="n"/>
      <c r="S82" s="2" t="n"/>
      <c r="T82" s="2" t="n"/>
      <c r="U82" s="2" t="n"/>
      <c r="V82" s="4" t="n"/>
      <c r="W82" s="7">
        <f>IF(B82="","",IF(C82="","À réceptionner",IF(C82&lt;=B82+14,"Dans le délai","Hors délai")))</f>
        <v/>
      </c>
      <c r="X82" s="7">
        <f>IF(A82="","",IF(AND(K82&gt;0,H82&lt;&gt;"",D82&lt;&gt;""),"Complet","À vérifier"))</f>
        <v/>
      </c>
    </row>
    <row r="83">
      <c r="A83" s="2" t="n"/>
      <c r="B83" s="3" t="n"/>
      <c r="C83" s="3" t="n"/>
      <c r="D83" s="4" t="n"/>
      <c r="E83" s="2" t="n"/>
      <c r="F83" s="5" t="n"/>
      <c r="G83" s="2" t="n"/>
      <c r="H83" s="2" t="n"/>
      <c r="I83" s="11">
        <f>IF(H83="","",IFERROR(VLOOKUP(H83,'Referentiel'!$A$2:$F$101,2,FALSE),"Référence inconnue"))</f>
        <v/>
      </c>
      <c r="J83" s="12">
        <f>IF(H83="","",IFERROR(VLOOKUP(H83,'Referentiel'!$A$2:$F$101,3,FALSE),""))</f>
        <v/>
      </c>
      <c r="K83" s="8" t="n"/>
      <c r="L83" s="13">
        <f>IF(H83="","",IFERROR(VLOOKUP(H83,'Referentiel'!$A$2:$F$101,4,FALSE),""))</f>
        <v/>
      </c>
      <c r="M83" s="14">
        <f>IF(H83="","",IFERROR(VLOOKUP(H83,'Referentiel'!$A$2:$F$101,5,FALSE),""))</f>
        <v/>
      </c>
      <c r="N83" s="13">
        <f>IF(OR(K83="",L83=""),"",K83*L83)</f>
        <v/>
      </c>
      <c r="O83" s="13">
        <f>IF(OR(N83="",M83=""),"",N83*M83)</f>
        <v/>
      </c>
      <c r="P83" s="13">
        <f>IF(OR(N83="",O83=""),"",N83+O83)</f>
        <v/>
      </c>
      <c r="Q83" s="4" t="n"/>
      <c r="R83" s="2" t="n"/>
      <c r="S83" s="2" t="n"/>
      <c r="T83" s="2" t="n"/>
      <c r="U83" s="2" t="n"/>
      <c r="V83" s="4" t="n"/>
      <c r="W83" s="12">
        <f>IF(B83="","",IF(C83="","À réceptionner",IF(C83&lt;=B83+14,"Dans le délai","Hors délai")))</f>
        <v/>
      </c>
      <c r="X83" s="12">
        <f>IF(A83="","",IF(AND(K83&gt;0,H83&lt;&gt;"",D83&lt;&gt;""),"Complet","À vérifier"))</f>
        <v/>
      </c>
    </row>
    <row r="84">
      <c r="A84" s="2" t="n"/>
      <c r="B84" s="3" t="n"/>
      <c r="C84" s="3" t="n"/>
      <c r="D84" s="4" t="n"/>
      <c r="E84" s="2" t="n"/>
      <c r="F84" s="5" t="n"/>
      <c r="G84" s="2" t="n"/>
      <c r="H84" s="2" t="n"/>
      <c r="I84" s="6">
        <f>IF(H84="","",IFERROR(VLOOKUP(H84,'Referentiel'!$A$2:$F$101,2,FALSE),"Référence inconnue"))</f>
        <v/>
      </c>
      <c r="J84" s="7">
        <f>IF(H84="","",IFERROR(VLOOKUP(H84,'Referentiel'!$A$2:$F$101,3,FALSE),""))</f>
        <v/>
      </c>
      <c r="K84" s="8" t="n"/>
      <c r="L84" s="9">
        <f>IF(H84="","",IFERROR(VLOOKUP(H84,'Referentiel'!$A$2:$F$101,4,FALSE),""))</f>
        <v/>
      </c>
      <c r="M84" s="10">
        <f>IF(H84="","",IFERROR(VLOOKUP(H84,'Referentiel'!$A$2:$F$101,5,FALSE),""))</f>
        <v/>
      </c>
      <c r="N84" s="9">
        <f>IF(OR(K84="",L84=""),"",K84*L84)</f>
        <v/>
      </c>
      <c r="O84" s="9">
        <f>IF(OR(N84="",M84=""),"",N84*M84)</f>
        <v/>
      </c>
      <c r="P84" s="9">
        <f>IF(OR(N84="",O84=""),"",N84+O84)</f>
        <v/>
      </c>
      <c r="Q84" s="4" t="n"/>
      <c r="R84" s="2" t="n"/>
      <c r="S84" s="2" t="n"/>
      <c r="T84" s="2" t="n"/>
      <c r="U84" s="2" t="n"/>
      <c r="V84" s="4" t="n"/>
      <c r="W84" s="7">
        <f>IF(B84="","",IF(C84="","À réceptionner",IF(C84&lt;=B84+14,"Dans le délai","Hors délai")))</f>
        <v/>
      </c>
      <c r="X84" s="7">
        <f>IF(A84="","",IF(AND(K84&gt;0,H84&lt;&gt;"",D84&lt;&gt;""),"Complet","À vérifier"))</f>
        <v/>
      </c>
    </row>
    <row r="85">
      <c r="A85" s="2" t="n"/>
      <c r="B85" s="3" t="n"/>
      <c r="C85" s="3" t="n"/>
      <c r="D85" s="4" t="n"/>
      <c r="E85" s="2" t="n"/>
      <c r="F85" s="5" t="n"/>
      <c r="G85" s="2" t="n"/>
      <c r="H85" s="2" t="n"/>
      <c r="I85" s="11">
        <f>IF(H85="","",IFERROR(VLOOKUP(H85,'Referentiel'!$A$2:$F$101,2,FALSE),"Référence inconnue"))</f>
        <v/>
      </c>
      <c r="J85" s="12">
        <f>IF(H85="","",IFERROR(VLOOKUP(H85,'Referentiel'!$A$2:$F$101,3,FALSE),""))</f>
        <v/>
      </c>
      <c r="K85" s="8" t="n"/>
      <c r="L85" s="13">
        <f>IF(H85="","",IFERROR(VLOOKUP(H85,'Referentiel'!$A$2:$F$101,4,FALSE),""))</f>
        <v/>
      </c>
      <c r="M85" s="14">
        <f>IF(H85="","",IFERROR(VLOOKUP(H85,'Referentiel'!$A$2:$F$101,5,FALSE),""))</f>
        <v/>
      </c>
      <c r="N85" s="13">
        <f>IF(OR(K85="",L85=""),"",K85*L85)</f>
        <v/>
      </c>
      <c r="O85" s="13">
        <f>IF(OR(N85="",M85=""),"",N85*M85)</f>
        <v/>
      </c>
      <c r="P85" s="13">
        <f>IF(OR(N85="",O85=""),"",N85+O85)</f>
        <v/>
      </c>
      <c r="Q85" s="4" t="n"/>
      <c r="R85" s="2" t="n"/>
      <c r="S85" s="2" t="n"/>
      <c r="T85" s="2" t="n"/>
      <c r="U85" s="2" t="n"/>
      <c r="V85" s="4" t="n"/>
      <c r="W85" s="12">
        <f>IF(B85="","",IF(C85="","À réceptionner",IF(C85&lt;=B85+14,"Dans le délai","Hors délai")))</f>
        <v/>
      </c>
      <c r="X85" s="12">
        <f>IF(A85="","",IF(AND(K85&gt;0,H85&lt;&gt;"",D85&lt;&gt;""),"Complet","À vérifier"))</f>
        <v/>
      </c>
    </row>
    <row r="86">
      <c r="A86" s="2" t="n"/>
      <c r="B86" s="3" t="n"/>
      <c r="C86" s="3" t="n"/>
      <c r="D86" s="4" t="n"/>
      <c r="E86" s="2" t="n"/>
      <c r="F86" s="5" t="n"/>
      <c r="G86" s="2" t="n"/>
      <c r="H86" s="2" t="n"/>
      <c r="I86" s="6">
        <f>IF(H86="","",IFERROR(VLOOKUP(H86,'Referentiel'!$A$2:$F$101,2,FALSE),"Référence inconnue"))</f>
        <v/>
      </c>
      <c r="J86" s="7">
        <f>IF(H86="","",IFERROR(VLOOKUP(H86,'Referentiel'!$A$2:$F$101,3,FALSE),""))</f>
        <v/>
      </c>
      <c r="K86" s="8" t="n"/>
      <c r="L86" s="9">
        <f>IF(H86="","",IFERROR(VLOOKUP(H86,'Referentiel'!$A$2:$F$101,4,FALSE),""))</f>
        <v/>
      </c>
      <c r="M86" s="10">
        <f>IF(H86="","",IFERROR(VLOOKUP(H86,'Referentiel'!$A$2:$F$101,5,FALSE),""))</f>
        <v/>
      </c>
      <c r="N86" s="9">
        <f>IF(OR(K86="",L86=""),"",K86*L86)</f>
        <v/>
      </c>
      <c r="O86" s="9">
        <f>IF(OR(N86="",M86=""),"",N86*M86)</f>
        <v/>
      </c>
      <c r="P86" s="9">
        <f>IF(OR(N86="",O86=""),"",N86+O86)</f>
        <v/>
      </c>
      <c r="Q86" s="4" t="n"/>
      <c r="R86" s="2" t="n"/>
      <c r="S86" s="2" t="n"/>
      <c r="T86" s="2" t="n"/>
      <c r="U86" s="2" t="n"/>
      <c r="V86" s="4" t="n"/>
      <c r="W86" s="7">
        <f>IF(B86="","",IF(C86="","À réceptionner",IF(C86&lt;=B86+14,"Dans le délai","Hors délai")))</f>
        <v/>
      </c>
      <c r="X86" s="7">
        <f>IF(A86="","",IF(AND(K86&gt;0,H86&lt;&gt;"",D86&lt;&gt;""),"Complet","À vérifier"))</f>
        <v/>
      </c>
    </row>
    <row r="87">
      <c r="A87" s="2" t="n"/>
      <c r="B87" s="3" t="n"/>
      <c r="C87" s="3" t="n"/>
      <c r="D87" s="4" t="n"/>
      <c r="E87" s="2" t="n"/>
      <c r="F87" s="5" t="n"/>
      <c r="G87" s="2" t="n"/>
      <c r="H87" s="2" t="n"/>
      <c r="I87" s="11">
        <f>IF(H87="","",IFERROR(VLOOKUP(H87,'Referentiel'!$A$2:$F$101,2,FALSE),"Référence inconnue"))</f>
        <v/>
      </c>
      <c r="J87" s="12">
        <f>IF(H87="","",IFERROR(VLOOKUP(H87,'Referentiel'!$A$2:$F$101,3,FALSE),""))</f>
        <v/>
      </c>
      <c r="K87" s="8" t="n"/>
      <c r="L87" s="13">
        <f>IF(H87="","",IFERROR(VLOOKUP(H87,'Referentiel'!$A$2:$F$101,4,FALSE),""))</f>
        <v/>
      </c>
      <c r="M87" s="14">
        <f>IF(H87="","",IFERROR(VLOOKUP(H87,'Referentiel'!$A$2:$F$101,5,FALSE),""))</f>
        <v/>
      </c>
      <c r="N87" s="13">
        <f>IF(OR(K87="",L87=""),"",K87*L87)</f>
        <v/>
      </c>
      <c r="O87" s="13">
        <f>IF(OR(N87="",M87=""),"",N87*M87)</f>
        <v/>
      </c>
      <c r="P87" s="13">
        <f>IF(OR(N87="",O87=""),"",N87+O87)</f>
        <v/>
      </c>
      <c r="Q87" s="4" t="n"/>
      <c r="R87" s="2" t="n"/>
      <c r="S87" s="2" t="n"/>
      <c r="T87" s="2" t="n"/>
      <c r="U87" s="2" t="n"/>
      <c r="V87" s="4" t="n"/>
      <c r="W87" s="12">
        <f>IF(B87="","",IF(C87="","À réceptionner",IF(C87&lt;=B87+14,"Dans le délai","Hors délai")))</f>
        <v/>
      </c>
      <c r="X87" s="12">
        <f>IF(A87="","",IF(AND(K87&gt;0,H87&lt;&gt;"",D87&lt;&gt;""),"Complet","À vérifier"))</f>
        <v/>
      </c>
    </row>
    <row r="88">
      <c r="A88" s="2" t="n"/>
      <c r="B88" s="3" t="n"/>
      <c r="C88" s="3" t="n"/>
      <c r="D88" s="4" t="n"/>
      <c r="E88" s="2" t="n"/>
      <c r="F88" s="5" t="n"/>
      <c r="G88" s="2" t="n"/>
      <c r="H88" s="2" t="n"/>
      <c r="I88" s="6">
        <f>IF(H88="","",IFERROR(VLOOKUP(H88,'Referentiel'!$A$2:$F$101,2,FALSE),"Référence inconnue"))</f>
        <v/>
      </c>
      <c r="J88" s="7">
        <f>IF(H88="","",IFERROR(VLOOKUP(H88,'Referentiel'!$A$2:$F$101,3,FALSE),""))</f>
        <v/>
      </c>
      <c r="K88" s="8" t="n"/>
      <c r="L88" s="9">
        <f>IF(H88="","",IFERROR(VLOOKUP(H88,'Referentiel'!$A$2:$F$101,4,FALSE),""))</f>
        <v/>
      </c>
      <c r="M88" s="10">
        <f>IF(H88="","",IFERROR(VLOOKUP(H88,'Referentiel'!$A$2:$F$101,5,FALSE),""))</f>
        <v/>
      </c>
      <c r="N88" s="9">
        <f>IF(OR(K88="",L88=""),"",K88*L88)</f>
        <v/>
      </c>
      <c r="O88" s="9">
        <f>IF(OR(N88="",M88=""),"",N88*M88)</f>
        <v/>
      </c>
      <c r="P88" s="9">
        <f>IF(OR(N88="",O88=""),"",N88+O88)</f>
        <v/>
      </c>
      <c r="Q88" s="4" t="n"/>
      <c r="R88" s="2" t="n"/>
      <c r="S88" s="2" t="n"/>
      <c r="T88" s="2" t="n"/>
      <c r="U88" s="2" t="n"/>
      <c r="V88" s="4" t="n"/>
      <c r="W88" s="7">
        <f>IF(B88="","",IF(C88="","À réceptionner",IF(C88&lt;=B88+14,"Dans le délai","Hors délai")))</f>
        <v/>
      </c>
      <c r="X88" s="7">
        <f>IF(A88="","",IF(AND(K88&gt;0,H88&lt;&gt;"",D88&lt;&gt;""),"Complet","À vérifier"))</f>
        <v/>
      </c>
    </row>
    <row r="89">
      <c r="A89" s="2" t="n"/>
      <c r="B89" s="3" t="n"/>
      <c r="C89" s="3" t="n"/>
      <c r="D89" s="4" t="n"/>
      <c r="E89" s="2" t="n"/>
      <c r="F89" s="5" t="n"/>
      <c r="G89" s="2" t="n"/>
      <c r="H89" s="2" t="n"/>
      <c r="I89" s="11">
        <f>IF(H89="","",IFERROR(VLOOKUP(H89,'Referentiel'!$A$2:$F$101,2,FALSE),"Référence inconnue"))</f>
        <v/>
      </c>
      <c r="J89" s="12">
        <f>IF(H89="","",IFERROR(VLOOKUP(H89,'Referentiel'!$A$2:$F$101,3,FALSE),""))</f>
        <v/>
      </c>
      <c r="K89" s="8" t="n"/>
      <c r="L89" s="13">
        <f>IF(H89="","",IFERROR(VLOOKUP(H89,'Referentiel'!$A$2:$F$101,4,FALSE),""))</f>
        <v/>
      </c>
      <c r="M89" s="14">
        <f>IF(H89="","",IFERROR(VLOOKUP(H89,'Referentiel'!$A$2:$F$101,5,FALSE),""))</f>
        <v/>
      </c>
      <c r="N89" s="13">
        <f>IF(OR(K89="",L89=""),"",K89*L89)</f>
        <v/>
      </c>
      <c r="O89" s="13">
        <f>IF(OR(N89="",M89=""),"",N89*M89)</f>
        <v/>
      </c>
      <c r="P89" s="13">
        <f>IF(OR(N89="",O89=""),"",N89+O89)</f>
        <v/>
      </c>
      <c r="Q89" s="4" t="n"/>
      <c r="R89" s="2" t="n"/>
      <c r="S89" s="2" t="n"/>
      <c r="T89" s="2" t="n"/>
      <c r="U89" s="2" t="n"/>
      <c r="V89" s="4" t="n"/>
      <c r="W89" s="12">
        <f>IF(B89="","",IF(C89="","À réceptionner",IF(C89&lt;=B89+14,"Dans le délai","Hors délai")))</f>
        <v/>
      </c>
      <c r="X89" s="12">
        <f>IF(A89="","",IF(AND(K89&gt;0,H89&lt;&gt;"",D89&lt;&gt;""),"Complet","À vérifier"))</f>
        <v/>
      </c>
    </row>
    <row r="90">
      <c r="A90" s="2" t="n"/>
      <c r="B90" s="3" t="n"/>
      <c r="C90" s="3" t="n"/>
      <c r="D90" s="4" t="n"/>
      <c r="E90" s="2" t="n"/>
      <c r="F90" s="5" t="n"/>
      <c r="G90" s="2" t="n"/>
      <c r="H90" s="2" t="n"/>
      <c r="I90" s="6">
        <f>IF(H90="","",IFERROR(VLOOKUP(H90,'Referentiel'!$A$2:$F$101,2,FALSE),"Référence inconnue"))</f>
        <v/>
      </c>
      <c r="J90" s="7">
        <f>IF(H90="","",IFERROR(VLOOKUP(H90,'Referentiel'!$A$2:$F$101,3,FALSE),""))</f>
        <v/>
      </c>
      <c r="K90" s="8" t="n"/>
      <c r="L90" s="9">
        <f>IF(H90="","",IFERROR(VLOOKUP(H90,'Referentiel'!$A$2:$F$101,4,FALSE),""))</f>
        <v/>
      </c>
      <c r="M90" s="10">
        <f>IF(H90="","",IFERROR(VLOOKUP(H90,'Referentiel'!$A$2:$F$101,5,FALSE),""))</f>
        <v/>
      </c>
      <c r="N90" s="9">
        <f>IF(OR(K90="",L90=""),"",K90*L90)</f>
        <v/>
      </c>
      <c r="O90" s="9">
        <f>IF(OR(N90="",M90=""),"",N90*M90)</f>
        <v/>
      </c>
      <c r="P90" s="9">
        <f>IF(OR(N90="",O90=""),"",N90+O90)</f>
        <v/>
      </c>
      <c r="Q90" s="4" t="n"/>
      <c r="R90" s="2" t="n"/>
      <c r="S90" s="2" t="n"/>
      <c r="T90" s="2" t="n"/>
      <c r="U90" s="2" t="n"/>
      <c r="V90" s="4" t="n"/>
      <c r="W90" s="7">
        <f>IF(B90="","",IF(C90="","À réceptionner",IF(C90&lt;=B90+14,"Dans le délai","Hors délai")))</f>
        <v/>
      </c>
      <c r="X90" s="7">
        <f>IF(A90="","",IF(AND(K90&gt;0,H90&lt;&gt;"",D90&lt;&gt;""),"Complet","À vérifier"))</f>
        <v/>
      </c>
    </row>
    <row r="91">
      <c r="A91" s="2" t="n"/>
      <c r="B91" s="3" t="n"/>
      <c r="C91" s="3" t="n"/>
      <c r="D91" s="4" t="n"/>
      <c r="E91" s="2" t="n"/>
      <c r="F91" s="5" t="n"/>
      <c r="G91" s="2" t="n"/>
      <c r="H91" s="2" t="n"/>
      <c r="I91" s="11">
        <f>IF(H91="","",IFERROR(VLOOKUP(H91,'Referentiel'!$A$2:$F$101,2,FALSE),"Référence inconnue"))</f>
        <v/>
      </c>
      <c r="J91" s="12">
        <f>IF(H91="","",IFERROR(VLOOKUP(H91,'Referentiel'!$A$2:$F$101,3,FALSE),""))</f>
        <v/>
      </c>
      <c r="K91" s="8" t="n"/>
      <c r="L91" s="13">
        <f>IF(H91="","",IFERROR(VLOOKUP(H91,'Referentiel'!$A$2:$F$101,4,FALSE),""))</f>
        <v/>
      </c>
      <c r="M91" s="14">
        <f>IF(H91="","",IFERROR(VLOOKUP(H91,'Referentiel'!$A$2:$F$101,5,FALSE),""))</f>
        <v/>
      </c>
      <c r="N91" s="13">
        <f>IF(OR(K91="",L91=""),"",K91*L91)</f>
        <v/>
      </c>
      <c r="O91" s="13">
        <f>IF(OR(N91="",M91=""),"",N91*M91)</f>
        <v/>
      </c>
      <c r="P91" s="13">
        <f>IF(OR(N91="",O91=""),"",N91+O91)</f>
        <v/>
      </c>
      <c r="Q91" s="4" t="n"/>
      <c r="R91" s="2" t="n"/>
      <c r="S91" s="2" t="n"/>
      <c r="T91" s="2" t="n"/>
      <c r="U91" s="2" t="n"/>
      <c r="V91" s="4" t="n"/>
      <c r="W91" s="12">
        <f>IF(B91="","",IF(C91="","À réceptionner",IF(C91&lt;=B91+14,"Dans le délai","Hors délai")))</f>
        <v/>
      </c>
      <c r="X91" s="12">
        <f>IF(A91="","",IF(AND(K91&gt;0,H91&lt;&gt;"",D91&lt;&gt;""),"Complet","À vérifier"))</f>
        <v/>
      </c>
    </row>
    <row r="92">
      <c r="A92" s="2" t="n"/>
      <c r="B92" s="3" t="n"/>
      <c r="C92" s="3" t="n"/>
      <c r="D92" s="4" t="n"/>
      <c r="E92" s="2" t="n"/>
      <c r="F92" s="5" t="n"/>
      <c r="G92" s="2" t="n"/>
      <c r="H92" s="2" t="n"/>
      <c r="I92" s="6">
        <f>IF(H92="","",IFERROR(VLOOKUP(H92,'Referentiel'!$A$2:$F$101,2,FALSE),"Référence inconnue"))</f>
        <v/>
      </c>
      <c r="J92" s="7">
        <f>IF(H92="","",IFERROR(VLOOKUP(H92,'Referentiel'!$A$2:$F$101,3,FALSE),""))</f>
        <v/>
      </c>
      <c r="K92" s="8" t="n"/>
      <c r="L92" s="9">
        <f>IF(H92="","",IFERROR(VLOOKUP(H92,'Referentiel'!$A$2:$F$101,4,FALSE),""))</f>
        <v/>
      </c>
      <c r="M92" s="10">
        <f>IF(H92="","",IFERROR(VLOOKUP(H92,'Referentiel'!$A$2:$F$101,5,FALSE),""))</f>
        <v/>
      </c>
      <c r="N92" s="9">
        <f>IF(OR(K92="",L92=""),"",K92*L92)</f>
        <v/>
      </c>
      <c r="O92" s="9">
        <f>IF(OR(N92="",M92=""),"",N92*M92)</f>
        <v/>
      </c>
      <c r="P92" s="9">
        <f>IF(OR(N92="",O92=""),"",N92+O92)</f>
        <v/>
      </c>
      <c r="Q92" s="4" t="n"/>
      <c r="R92" s="2" t="n"/>
      <c r="S92" s="2" t="n"/>
      <c r="T92" s="2" t="n"/>
      <c r="U92" s="2" t="n"/>
      <c r="V92" s="4" t="n"/>
      <c r="W92" s="7">
        <f>IF(B92="","",IF(C92="","À réceptionner",IF(C92&lt;=B92+14,"Dans le délai","Hors délai")))</f>
        <v/>
      </c>
      <c r="X92" s="7">
        <f>IF(A92="","",IF(AND(K92&gt;0,H92&lt;&gt;"",D92&lt;&gt;""),"Complet","À vérifier"))</f>
        <v/>
      </c>
    </row>
    <row r="93">
      <c r="A93" s="2" t="n"/>
      <c r="B93" s="3" t="n"/>
      <c r="C93" s="3" t="n"/>
      <c r="D93" s="4" t="n"/>
      <c r="E93" s="2" t="n"/>
      <c r="F93" s="5" t="n"/>
      <c r="G93" s="2" t="n"/>
      <c r="H93" s="2" t="n"/>
      <c r="I93" s="11">
        <f>IF(H93="","",IFERROR(VLOOKUP(H93,'Referentiel'!$A$2:$F$101,2,FALSE),"Référence inconnue"))</f>
        <v/>
      </c>
      <c r="J93" s="12">
        <f>IF(H93="","",IFERROR(VLOOKUP(H93,'Referentiel'!$A$2:$F$101,3,FALSE),""))</f>
        <v/>
      </c>
      <c r="K93" s="8" t="n"/>
      <c r="L93" s="13">
        <f>IF(H93="","",IFERROR(VLOOKUP(H93,'Referentiel'!$A$2:$F$101,4,FALSE),""))</f>
        <v/>
      </c>
      <c r="M93" s="14">
        <f>IF(H93="","",IFERROR(VLOOKUP(H93,'Referentiel'!$A$2:$F$101,5,FALSE),""))</f>
        <v/>
      </c>
      <c r="N93" s="13">
        <f>IF(OR(K93="",L93=""),"",K93*L93)</f>
        <v/>
      </c>
      <c r="O93" s="13">
        <f>IF(OR(N93="",M93=""),"",N93*M93)</f>
        <v/>
      </c>
      <c r="P93" s="13">
        <f>IF(OR(N93="",O93=""),"",N93+O93)</f>
        <v/>
      </c>
      <c r="Q93" s="4" t="n"/>
      <c r="R93" s="2" t="n"/>
      <c r="S93" s="2" t="n"/>
      <c r="T93" s="2" t="n"/>
      <c r="U93" s="2" t="n"/>
      <c r="V93" s="4" t="n"/>
      <c r="W93" s="12">
        <f>IF(B93="","",IF(C93="","À réceptionner",IF(C93&lt;=B93+14,"Dans le délai","Hors délai")))</f>
        <v/>
      </c>
      <c r="X93" s="12">
        <f>IF(A93="","",IF(AND(K93&gt;0,H93&lt;&gt;"",D93&lt;&gt;""),"Complet","À vérifier"))</f>
        <v/>
      </c>
    </row>
    <row r="94">
      <c r="A94" s="2" t="n"/>
      <c r="B94" s="3" t="n"/>
      <c r="C94" s="3" t="n"/>
      <c r="D94" s="4" t="n"/>
      <c r="E94" s="2" t="n"/>
      <c r="F94" s="5" t="n"/>
      <c r="G94" s="2" t="n"/>
      <c r="H94" s="2" t="n"/>
      <c r="I94" s="6">
        <f>IF(H94="","",IFERROR(VLOOKUP(H94,'Referentiel'!$A$2:$F$101,2,FALSE),"Référence inconnue"))</f>
        <v/>
      </c>
      <c r="J94" s="7">
        <f>IF(H94="","",IFERROR(VLOOKUP(H94,'Referentiel'!$A$2:$F$101,3,FALSE),""))</f>
        <v/>
      </c>
      <c r="K94" s="8" t="n"/>
      <c r="L94" s="9">
        <f>IF(H94="","",IFERROR(VLOOKUP(H94,'Referentiel'!$A$2:$F$101,4,FALSE),""))</f>
        <v/>
      </c>
      <c r="M94" s="10">
        <f>IF(H94="","",IFERROR(VLOOKUP(H94,'Referentiel'!$A$2:$F$101,5,FALSE),""))</f>
        <v/>
      </c>
      <c r="N94" s="9">
        <f>IF(OR(K94="",L94=""),"",K94*L94)</f>
        <v/>
      </c>
      <c r="O94" s="9">
        <f>IF(OR(N94="",M94=""),"",N94*M94)</f>
        <v/>
      </c>
      <c r="P94" s="9">
        <f>IF(OR(N94="",O94=""),"",N94+O94)</f>
        <v/>
      </c>
      <c r="Q94" s="4" t="n"/>
      <c r="R94" s="2" t="n"/>
      <c r="S94" s="2" t="n"/>
      <c r="T94" s="2" t="n"/>
      <c r="U94" s="2" t="n"/>
      <c r="V94" s="4" t="n"/>
      <c r="W94" s="7">
        <f>IF(B94="","",IF(C94="","À réceptionner",IF(C94&lt;=B94+14,"Dans le délai","Hors délai")))</f>
        <v/>
      </c>
      <c r="X94" s="7">
        <f>IF(A94="","",IF(AND(K94&gt;0,H94&lt;&gt;"",D94&lt;&gt;""),"Complet","À vérifier"))</f>
        <v/>
      </c>
    </row>
    <row r="95">
      <c r="A95" s="2" t="n"/>
      <c r="B95" s="3" t="n"/>
      <c r="C95" s="3" t="n"/>
      <c r="D95" s="4" t="n"/>
      <c r="E95" s="2" t="n"/>
      <c r="F95" s="5" t="n"/>
      <c r="G95" s="2" t="n"/>
      <c r="H95" s="2" t="n"/>
      <c r="I95" s="11">
        <f>IF(H95="","",IFERROR(VLOOKUP(H95,'Referentiel'!$A$2:$F$101,2,FALSE),"Référence inconnue"))</f>
        <v/>
      </c>
      <c r="J95" s="12">
        <f>IF(H95="","",IFERROR(VLOOKUP(H95,'Referentiel'!$A$2:$F$101,3,FALSE),""))</f>
        <v/>
      </c>
      <c r="K95" s="8" t="n"/>
      <c r="L95" s="13">
        <f>IF(H95="","",IFERROR(VLOOKUP(H95,'Referentiel'!$A$2:$F$101,4,FALSE),""))</f>
        <v/>
      </c>
      <c r="M95" s="14">
        <f>IF(H95="","",IFERROR(VLOOKUP(H95,'Referentiel'!$A$2:$F$101,5,FALSE),""))</f>
        <v/>
      </c>
      <c r="N95" s="13">
        <f>IF(OR(K95="",L95=""),"",K95*L95)</f>
        <v/>
      </c>
      <c r="O95" s="13">
        <f>IF(OR(N95="",M95=""),"",N95*M95)</f>
        <v/>
      </c>
      <c r="P95" s="13">
        <f>IF(OR(N95="",O95=""),"",N95+O95)</f>
        <v/>
      </c>
      <c r="Q95" s="4" t="n"/>
      <c r="R95" s="2" t="n"/>
      <c r="S95" s="2" t="n"/>
      <c r="T95" s="2" t="n"/>
      <c r="U95" s="2" t="n"/>
      <c r="V95" s="4" t="n"/>
      <c r="W95" s="12">
        <f>IF(B95="","",IF(C95="","À réceptionner",IF(C95&lt;=B95+14,"Dans le délai","Hors délai")))</f>
        <v/>
      </c>
      <c r="X95" s="12">
        <f>IF(A95="","",IF(AND(K95&gt;0,H95&lt;&gt;"",D95&lt;&gt;""),"Complet","À vérifier"))</f>
        <v/>
      </c>
    </row>
    <row r="96">
      <c r="A96" s="2" t="n"/>
      <c r="B96" s="3" t="n"/>
      <c r="C96" s="3" t="n"/>
      <c r="D96" s="4" t="n"/>
      <c r="E96" s="2" t="n"/>
      <c r="F96" s="5" t="n"/>
      <c r="G96" s="2" t="n"/>
      <c r="H96" s="2" t="n"/>
      <c r="I96" s="6">
        <f>IF(H96="","",IFERROR(VLOOKUP(H96,'Referentiel'!$A$2:$F$101,2,FALSE),"Référence inconnue"))</f>
        <v/>
      </c>
      <c r="J96" s="7">
        <f>IF(H96="","",IFERROR(VLOOKUP(H96,'Referentiel'!$A$2:$F$101,3,FALSE),""))</f>
        <v/>
      </c>
      <c r="K96" s="8" t="n"/>
      <c r="L96" s="9">
        <f>IF(H96="","",IFERROR(VLOOKUP(H96,'Referentiel'!$A$2:$F$101,4,FALSE),""))</f>
        <v/>
      </c>
      <c r="M96" s="10">
        <f>IF(H96="","",IFERROR(VLOOKUP(H96,'Referentiel'!$A$2:$F$101,5,FALSE),""))</f>
        <v/>
      </c>
      <c r="N96" s="9">
        <f>IF(OR(K96="",L96=""),"",K96*L96)</f>
        <v/>
      </c>
      <c r="O96" s="9">
        <f>IF(OR(N96="",M96=""),"",N96*M96)</f>
        <v/>
      </c>
      <c r="P96" s="9">
        <f>IF(OR(N96="",O96=""),"",N96+O96)</f>
        <v/>
      </c>
      <c r="Q96" s="4" t="n"/>
      <c r="R96" s="2" t="n"/>
      <c r="S96" s="2" t="n"/>
      <c r="T96" s="2" t="n"/>
      <c r="U96" s="2" t="n"/>
      <c r="V96" s="4" t="n"/>
      <c r="W96" s="7">
        <f>IF(B96="","",IF(C96="","À réceptionner",IF(C96&lt;=B96+14,"Dans le délai","Hors délai")))</f>
        <v/>
      </c>
      <c r="X96" s="7">
        <f>IF(A96="","",IF(AND(K96&gt;0,H96&lt;&gt;"",D96&lt;&gt;""),"Complet","À vérifier"))</f>
        <v/>
      </c>
    </row>
    <row r="97">
      <c r="A97" s="2" t="n"/>
      <c r="B97" s="3" t="n"/>
      <c r="C97" s="3" t="n"/>
      <c r="D97" s="4" t="n"/>
      <c r="E97" s="2" t="n"/>
      <c r="F97" s="5" t="n"/>
      <c r="G97" s="2" t="n"/>
      <c r="H97" s="2" t="n"/>
      <c r="I97" s="11">
        <f>IF(H97="","",IFERROR(VLOOKUP(H97,'Referentiel'!$A$2:$F$101,2,FALSE),"Référence inconnue"))</f>
        <v/>
      </c>
      <c r="J97" s="12">
        <f>IF(H97="","",IFERROR(VLOOKUP(H97,'Referentiel'!$A$2:$F$101,3,FALSE),""))</f>
        <v/>
      </c>
      <c r="K97" s="8" t="n"/>
      <c r="L97" s="13">
        <f>IF(H97="","",IFERROR(VLOOKUP(H97,'Referentiel'!$A$2:$F$101,4,FALSE),""))</f>
        <v/>
      </c>
      <c r="M97" s="14">
        <f>IF(H97="","",IFERROR(VLOOKUP(H97,'Referentiel'!$A$2:$F$101,5,FALSE),""))</f>
        <v/>
      </c>
      <c r="N97" s="13">
        <f>IF(OR(K97="",L97=""),"",K97*L97)</f>
        <v/>
      </c>
      <c r="O97" s="13">
        <f>IF(OR(N97="",M97=""),"",N97*M97)</f>
        <v/>
      </c>
      <c r="P97" s="13">
        <f>IF(OR(N97="",O97=""),"",N97+O97)</f>
        <v/>
      </c>
      <c r="Q97" s="4" t="n"/>
      <c r="R97" s="2" t="n"/>
      <c r="S97" s="2" t="n"/>
      <c r="T97" s="2" t="n"/>
      <c r="U97" s="2" t="n"/>
      <c r="V97" s="4" t="n"/>
      <c r="W97" s="12">
        <f>IF(B97="","",IF(C97="","À réceptionner",IF(C97&lt;=B97+14,"Dans le délai","Hors délai")))</f>
        <v/>
      </c>
      <c r="X97" s="12">
        <f>IF(A97="","",IF(AND(K97&gt;0,H97&lt;&gt;"",D97&lt;&gt;""),"Complet","À vérifier"))</f>
        <v/>
      </c>
    </row>
    <row r="98">
      <c r="A98" s="2" t="n"/>
      <c r="B98" s="3" t="n"/>
      <c r="C98" s="3" t="n"/>
      <c r="D98" s="4" t="n"/>
      <c r="E98" s="2" t="n"/>
      <c r="F98" s="5" t="n"/>
      <c r="G98" s="2" t="n"/>
      <c r="H98" s="2" t="n"/>
      <c r="I98" s="6">
        <f>IF(H98="","",IFERROR(VLOOKUP(H98,'Referentiel'!$A$2:$F$101,2,FALSE),"Référence inconnue"))</f>
        <v/>
      </c>
      <c r="J98" s="7">
        <f>IF(H98="","",IFERROR(VLOOKUP(H98,'Referentiel'!$A$2:$F$101,3,FALSE),""))</f>
        <v/>
      </c>
      <c r="K98" s="8" t="n"/>
      <c r="L98" s="9">
        <f>IF(H98="","",IFERROR(VLOOKUP(H98,'Referentiel'!$A$2:$F$101,4,FALSE),""))</f>
        <v/>
      </c>
      <c r="M98" s="10">
        <f>IF(H98="","",IFERROR(VLOOKUP(H98,'Referentiel'!$A$2:$F$101,5,FALSE),""))</f>
        <v/>
      </c>
      <c r="N98" s="9">
        <f>IF(OR(K98="",L98=""),"",K98*L98)</f>
        <v/>
      </c>
      <c r="O98" s="9">
        <f>IF(OR(N98="",M98=""),"",N98*M98)</f>
        <v/>
      </c>
      <c r="P98" s="9">
        <f>IF(OR(N98="",O98=""),"",N98+O98)</f>
        <v/>
      </c>
      <c r="Q98" s="4" t="n"/>
      <c r="R98" s="2" t="n"/>
      <c r="S98" s="2" t="n"/>
      <c r="T98" s="2" t="n"/>
      <c r="U98" s="2" t="n"/>
      <c r="V98" s="4" t="n"/>
      <c r="W98" s="7">
        <f>IF(B98="","",IF(C98="","À réceptionner",IF(C98&lt;=B98+14,"Dans le délai","Hors délai")))</f>
        <v/>
      </c>
      <c r="X98" s="7">
        <f>IF(A98="","",IF(AND(K98&gt;0,H98&lt;&gt;"",D98&lt;&gt;""),"Complet","À vérifier"))</f>
        <v/>
      </c>
    </row>
    <row r="99">
      <c r="A99" s="2" t="n"/>
      <c r="B99" s="3" t="n"/>
      <c r="C99" s="3" t="n"/>
      <c r="D99" s="4" t="n"/>
      <c r="E99" s="2" t="n"/>
      <c r="F99" s="5" t="n"/>
      <c r="G99" s="2" t="n"/>
      <c r="H99" s="2" t="n"/>
      <c r="I99" s="11">
        <f>IF(H99="","",IFERROR(VLOOKUP(H99,'Referentiel'!$A$2:$F$101,2,FALSE),"Référence inconnue"))</f>
        <v/>
      </c>
      <c r="J99" s="12">
        <f>IF(H99="","",IFERROR(VLOOKUP(H99,'Referentiel'!$A$2:$F$101,3,FALSE),""))</f>
        <v/>
      </c>
      <c r="K99" s="8" t="n"/>
      <c r="L99" s="13">
        <f>IF(H99="","",IFERROR(VLOOKUP(H99,'Referentiel'!$A$2:$F$101,4,FALSE),""))</f>
        <v/>
      </c>
      <c r="M99" s="14">
        <f>IF(H99="","",IFERROR(VLOOKUP(H99,'Referentiel'!$A$2:$F$101,5,FALSE),""))</f>
        <v/>
      </c>
      <c r="N99" s="13">
        <f>IF(OR(K99="",L99=""),"",K99*L99)</f>
        <v/>
      </c>
      <c r="O99" s="13">
        <f>IF(OR(N99="",M99=""),"",N99*M99)</f>
        <v/>
      </c>
      <c r="P99" s="13">
        <f>IF(OR(N99="",O99=""),"",N99+O99)</f>
        <v/>
      </c>
      <c r="Q99" s="4" t="n"/>
      <c r="R99" s="2" t="n"/>
      <c r="S99" s="2" t="n"/>
      <c r="T99" s="2" t="n"/>
      <c r="U99" s="2" t="n"/>
      <c r="V99" s="4" t="n"/>
      <c r="W99" s="12">
        <f>IF(B99="","",IF(C99="","À réceptionner",IF(C99&lt;=B99+14,"Dans le délai","Hors délai")))</f>
        <v/>
      </c>
      <c r="X99" s="12">
        <f>IF(A99="","",IF(AND(K99&gt;0,H99&lt;&gt;"",D99&lt;&gt;""),"Complet","À vérifier"))</f>
        <v/>
      </c>
    </row>
    <row r="100">
      <c r="A100" s="2" t="n"/>
      <c r="B100" s="3" t="n"/>
      <c r="C100" s="3" t="n"/>
      <c r="D100" s="4" t="n"/>
      <c r="E100" s="2" t="n"/>
      <c r="F100" s="5" t="n"/>
      <c r="G100" s="2" t="n"/>
      <c r="H100" s="2" t="n"/>
      <c r="I100" s="6">
        <f>IF(H100="","",IFERROR(VLOOKUP(H100,'Referentiel'!$A$2:$F$101,2,FALSE),"Référence inconnue"))</f>
        <v/>
      </c>
      <c r="J100" s="7">
        <f>IF(H100="","",IFERROR(VLOOKUP(H100,'Referentiel'!$A$2:$F$101,3,FALSE),""))</f>
        <v/>
      </c>
      <c r="K100" s="8" t="n"/>
      <c r="L100" s="9">
        <f>IF(H100="","",IFERROR(VLOOKUP(H100,'Referentiel'!$A$2:$F$101,4,FALSE),""))</f>
        <v/>
      </c>
      <c r="M100" s="10">
        <f>IF(H100="","",IFERROR(VLOOKUP(H100,'Referentiel'!$A$2:$F$101,5,FALSE),""))</f>
        <v/>
      </c>
      <c r="N100" s="9">
        <f>IF(OR(K100="",L100=""),"",K100*L100)</f>
        <v/>
      </c>
      <c r="O100" s="9">
        <f>IF(OR(N100="",M100=""),"",N100*M100)</f>
        <v/>
      </c>
      <c r="P100" s="9">
        <f>IF(OR(N100="",O100=""),"",N100+O100)</f>
        <v/>
      </c>
      <c r="Q100" s="4" t="n"/>
      <c r="R100" s="2" t="n"/>
      <c r="S100" s="2" t="n"/>
      <c r="T100" s="2" t="n"/>
      <c r="U100" s="2" t="n"/>
      <c r="V100" s="4" t="n"/>
      <c r="W100" s="7">
        <f>IF(B100="","",IF(C100="","À réceptionner",IF(C100&lt;=B100+14,"Dans le délai","Hors délai")))</f>
        <v/>
      </c>
      <c r="X100" s="7">
        <f>IF(A100="","",IF(AND(K100&gt;0,H100&lt;&gt;"",D100&lt;&gt;""),"Complet","À vérifier"))</f>
        <v/>
      </c>
    </row>
    <row r="101">
      <c r="A101" s="2" t="n"/>
      <c r="B101" s="3" t="n"/>
      <c r="C101" s="3" t="n"/>
      <c r="D101" s="4" t="n"/>
      <c r="E101" s="2" t="n"/>
      <c r="F101" s="5" t="n"/>
      <c r="G101" s="2" t="n"/>
      <c r="H101" s="2" t="n"/>
      <c r="I101" s="11">
        <f>IF(H101="","",IFERROR(VLOOKUP(H101,'Referentiel'!$A$2:$F$101,2,FALSE),"Référence inconnue"))</f>
        <v/>
      </c>
      <c r="J101" s="12">
        <f>IF(H101="","",IFERROR(VLOOKUP(H101,'Referentiel'!$A$2:$F$101,3,FALSE),""))</f>
        <v/>
      </c>
      <c r="K101" s="8" t="n"/>
      <c r="L101" s="13">
        <f>IF(H101="","",IFERROR(VLOOKUP(H101,'Referentiel'!$A$2:$F$101,4,FALSE),""))</f>
        <v/>
      </c>
      <c r="M101" s="14">
        <f>IF(H101="","",IFERROR(VLOOKUP(H101,'Referentiel'!$A$2:$F$101,5,FALSE),""))</f>
        <v/>
      </c>
      <c r="N101" s="13">
        <f>IF(OR(K101="",L101=""),"",K101*L101)</f>
        <v/>
      </c>
      <c r="O101" s="13">
        <f>IF(OR(N101="",M101=""),"",N101*M101)</f>
        <v/>
      </c>
      <c r="P101" s="13">
        <f>IF(OR(N101="",O101=""),"",N101+O101)</f>
        <v/>
      </c>
      <c r="Q101" s="4" t="n"/>
      <c r="R101" s="2" t="n"/>
      <c r="S101" s="2" t="n"/>
      <c r="T101" s="2" t="n"/>
      <c r="U101" s="2" t="n"/>
      <c r="V101" s="4" t="n"/>
      <c r="W101" s="12">
        <f>IF(B101="","",IF(C101="","À réceptionner",IF(C101&lt;=B101+14,"Dans le délai","Hors délai")))</f>
        <v/>
      </c>
      <c r="X101" s="12">
        <f>IF(A101="","",IF(AND(K101&gt;0,H101&lt;&gt;"",D101&lt;&gt;""),"Complet","À vérifier"))</f>
        <v/>
      </c>
    </row>
    <row r="102" ht="22" customHeight="1">
      <c r="A102" s="15" t="inlineStr">
        <is>
          <t>TOTAL</t>
        </is>
      </c>
      <c r="B102" s="15" t="n"/>
      <c r="C102" s="15" t="n"/>
      <c r="D102" s="15" t="n"/>
      <c r="E102" s="15" t="n"/>
      <c r="F102" s="15" t="n"/>
      <c r="G102" s="15" t="n"/>
      <c r="H102" s="15" t="n"/>
      <c r="I102" s="15" t="n"/>
      <c r="J102" s="15" t="n"/>
      <c r="K102" s="16">
        <f>SUM(K2:K101)</f>
        <v/>
      </c>
      <c r="L102" s="15" t="n"/>
      <c r="M102" s="15" t="n"/>
      <c r="N102" s="17">
        <f>SUM(N2:N101)</f>
        <v/>
      </c>
      <c r="O102" s="17">
        <f>SUM(O2:O101)</f>
        <v/>
      </c>
      <c r="P102" s="17">
        <f>SUM(P2:P101)</f>
        <v/>
      </c>
      <c r="Q102" s="15" t="n"/>
      <c r="R102" s="15" t="n"/>
      <c r="S102" s="15" t="n"/>
      <c r="T102" s="15" t="n"/>
      <c r="U102" s="15" t="n"/>
      <c r="V102" s="15" t="n"/>
      <c r="W102" s="15" t="n"/>
      <c r="X102" s="15" t="n"/>
    </row>
  </sheetData>
  <autoFilter ref="A1:X101"/>
  <conditionalFormatting sqref="U2:U101">
    <cfRule type="expression" priority="1" dxfId="0" stopIfTrue="1">
      <formula>$U2="Litige"</formula>
    </cfRule>
    <cfRule type="expression" priority="2" dxfId="1" stopIfTrue="1">
      <formula>$U2="Clôturé"</formula>
    </cfRule>
  </conditionalFormatting>
  <conditionalFormatting sqref="W2:W101">
    <cfRule type="expression" priority="3" dxfId="0" stopIfTrue="1">
      <formula>$W2="Hors délai"</formula>
    </cfRule>
  </conditionalFormatting>
  <conditionalFormatting sqref="X2:X101">
    <cfRule type="expression" priority="4" dxfId="0" stopIfTrue="1">
      <formula>$X2="À vérifier"</formula>
    </cfRule>
  </conditionalFormatting>
  <conditionalFormatting sqref="T2:T101">
    <cfRule type="expression" priority="5" dxfId="1" stopIfTrue="1">
      <formula>$T2="Oui"</formula>
    </cfRule>
  </conditionalFormatting>
  <dataValidations count="8">
    <dataValidation sqref="H2:H101" showErrorMessage="1" showInputMessage="1" allowBlank="1" errorTitle="Référence produit invalide" error="Sélectionnez une référence présente dans le référentiel." type="list">
      <formula1>='Referentiel'!$A$2:$A$101</formula1>
    </dataValidation>
    <dataValidation sqref="K2:K101" showErrorMessage="1" showInputMessage="1" allowBlank="1" errorTitle="Quantité invalide" error="La quantité retournée doit être un entier compris entre 1 et 9999." type="whole" operator="between">
      <formula1>1</formula1>
      <formula2>9999</formula2>
    </dataValidation>
    <dataValidation sqref="Q2:Q101" showErrorMessage="1" showInputMessage="1" allowBlank="1" errorTitle="Motif invalide" error="Sélectionnez un motif dans la liste." type="list">
      <formula1>"Produit défectueux,Erreur de préparation,Non-conformité,Rétractation,Colis endommagé"</formula1>
    </dataValidation>
    <dataValidation sqref="R2:R101" showErrorMessage="1" showInputMessage="1" allowBlank="1" errorTitle="État invalide" error="Sélectionnez un état de réception dans la liste." type="list">
      <formula1>"Neuf,Ouvert,Endommagé,Incomplet"</formula1>
    </dataValidation>
    <dataValidation sqref="S2:S101" showErrorMessage="1" showInputMessage="1" allowBlank="1" errorTitle="Décision invalide" error="Sélectionnez une décision dans la liste." type="list">
      <formula1>"Avoir total,Avoir partiel,Échange,Refus"</formula1>
    </dataValidation>
    <dataValidation sqref="T2:T101" showErrorMessage="1" showInputMessage="1" allowBlank="1" errorTitle="Valeur invalide" error="Sélectionnez Oui ou Non." type="list">
      <formula1>"Oui,Non"</formula1>
    </dataValidation>
    <dataValidation sqref="U2:U101" showErrorMessage="1" showInputMessage="1" allowBlank="1" errorTitle="Statut invalide" error="Sélectionnez un statut dans la liste." type="list">
      <formula1>"En attente,Contrôlé,Clôturé,Litige"</formula1>
    </dataValidation>
    <dataValidation sqref="F2:F101" showErrorMessage="1" showInputMessage="1" allowBlank="1" errorTitle="SIRET invalide" error="Le SIRET client doit contenir exactement 14 chiffres." type="textLength" operator="equal">
      <formula1>14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18" customWidth="1" min="3" max="3"/>
    <col width="18" customWidth="1" min="4" max="4"/>
    <col width="14" customWidth="1" min="5" max="5"/>
    <col width="24" customWidth="1" min="6" max="6"/>
  </cols>
  <sheetData>
    <row r="1" ht="28" customHeight="1">
      <c r="A1" s="1" t="inlineStr">
        <is>
          <t>Référence produit</t>
        </is>
      </c>
      <c r="B1" s="1" t="inlineStr">
        <is>
          <t>Désignation</t>
        </is>
      </c>
      <c r="C1" s="1" t="inlineStr">
        <is>
          <t>Catégorie</t>
        </is>
      </c>
      <c r="D1" s="1" t="inlineStr">
        <is>
          <t>Prix unitaire HT</t>
        </is>
      </c>
      <c r="E1" s="1" t="inlineStr">
        <is>
          <t>Taux de TVA</t>
        </is>
      </c>
      <c r="F1" s="1" t="inlineStr">
        <is>
          <t>Fournisseur</t>
        </is>
      </c>
    </row>
    <row r="2">
      <c r="A2" s="2" t="inlineStr">
        <is>
          <t>AUD-100</t>
        </is>
      </c>
      <c r="B2" s="4" t="inlineStr">
        <is>
          <t>Casque audio sans fil</t>
        </is>
      </c>
      <c r="C2" s="4" t="inlineStr">
        <is>
          <t>Audio</t>
        </is>
      </c>
      <c r="D2" s="18" t="n">
        <v>89.90000000000001</v>
      </c>
      <c r="E2" s="19" t="n">
        <v>0.2</v>
      </c>
      <c r="F2" s="4" t="inlineStr">
        <is>
          <t>Tech Distribution</t>
        </is>
      </c>
    </row>
    <row r="3">
      <c r="A3" s="2" t="inlineStr">
        <is>
          <t>IMP-200</t>
        </is>
      </c>
      <c r="B3" s="4" t="inlineStr">
        <is>
          <t>Imprimante laser</t>
        </is>
      </c>
      <c r="C3" s="4" t="inlineStr">
        <is>
          <t>Impression</t>
        </is>
      </c>
      <c r="D3" s="18" t="n">
        <v>249</v>
      </c>
      <c r="E3" s="19" t="n">
        <v>0.2</v>
      </c>
      <c r="F3" s="4" t="inlineStr">
        <is>
          <t>Bureau Solutions</t>
        </is>
      </c>
    </row>
    <row r="4">
      <c r="A4" s="2" t="inlineStr">
        <is>
          <t>CHA-300</t>
        </is>
      </c>
      <c r="B4" s="4" t="inlineStr">
        <is>
          <t>Chaise de bureau ergonomique</t>
        </is>
      </c>
      <c r="C4" s="4" t="inlineStr">
        <is>
          <t>Mobilier</t>
        </is>
      </c>
      <c r="D4" s="18" t="n">
        <v>159</v>
      </c>
      <c r="E4" s="19" t="n">
        <v>0.2</v>
      </c>
      <c r="F4" s="4" t="inlineStr">
        <is>
          <t>Mobilier Pro</t>
        </is>
      </c>
    </row>
    <row r="5">
      <c r="A5" s="2" t="inlineStr">
        <is>
          <t>ECR-400</t>
        </is>
      </c>
      <c r="B5" s="4" t="inlineStr">
        <is>
          <t>Écran 24 pouces</t>
        </is>
      </c>
      <c r="C5" s="4" t="inlineStr">
        <is>
          <t>Informatique</t>
        </is>
      </c>
      <c r="D5" s="18" t="n">
        <v>179.9</v>
      </c>
      <c r="E5" s="19" t="n">
        <v>0.2</v>
      </c>
      <c r="F5" s="4" t="inlineStr">
        <is>
          <t>Vision Numérique</t>
        </is>
      </c>
    </row>
    <row r="6">
      <c r="A6" s="2" t="inlineStr">
        <is>
          <t>CLA-500</t>
        </is>
      </c>
      <c r="B6" s="4" t="inlineStr">
        <is>
          <t>Clavier sans fil</t>
        </is>
      </c>
      <c r="C6" s="4" t="inlineStr">
        <is>
          <t>Informatique</t>
        </is>
      </c>
      <c r="D6" s="18" t="n">
        <v>49.9</v>
      </c>
      <c r="E6" s="19" t="n">
        <v>0.2</v>
      </c>
      <c r="F6" s="4" t="inlineStr">
        <is>
          <t>Tech Distribution</t>
        </is>
      </c>
    </row>
    <row r="7">
      <c r="A7" s="2" t="inlineStr">
        <is>
          <t>SOU-600</t>
        </is>
      </c>
      <c r="B7" s="4" t="inlineStr">
        <is>
          <t>Souris ergonomique</t>
        </is>
      </c>
      <c r="C7" s="4" t="inlineStr">
        <is>
          <t>Informatique</t>
        </is>
      </c>
      <c r="D7" s="18" t="n">
        <v>39.9</v>
      </c>
      <c r="E7" s="19" t="n">
        <v>0.2</v>
      </c>
      <c r="F7" s="4" t="inlineStr">
        <is>
          <t>Bureau Solutions</t>
        </is>
      </c>
    </row>
    <row r="8">
      <c r="A8" s="2" t="inlineStr">
        <is>
          <t>WEB-700</t>
        </is>
      </c>
      <c r="B8" s="4" t="inlineStr">
        <is>
          <t>Webcam HD</t>
        </is>
      </c>
      <c r="C8" s="4" t="inlineStr">
        <is>
          <t>Visioconférence</t>
        </is>
      </c>
      <c r="D8" s="18" t="n">
        <v>69.90000000000001</v>
      </c>
      <c r="E8" s="19" t="n">
        <v>0.2</v>
      </c>
      <c r="F8" s="4" t="inlineStr">
        <is>
          <t>Vision Numérique</t>
        </is>
      </c>
    </row>
    <row r="9">
      <c r="A9" s="2" t="inlineStr">
        <is>
          <t>SSD-800</t>
        </is>
      </c>
      <c r="B9" s="4" t="inlineStr">
        <is>
          <t>Disque SSD 1 To</t>
        </is>
      </c>
      <c r="C9" s="4" t="inlineStr">
        <is>
          <t>Stockage</t>
        </is>
      </c>
      <c r="D9" s="18" t="n">
        <v>109.9</v>
      </c>
      <c r="E9" s="19" t="n">
        <v>0.2</v>
      </c>
      <c r="F9" s="4" t="inlineStr">
        <is>
          <t>Tech Distribution</t>
        </is>
      </c>
    </row>
    <row r="10">
      <c r="A10" s="2" t="inlineStr">
        <is>
          <t>SAC-900</t>
        </is>
      </c>
      <c r="B10" s="4" t="inlineStr">
        <is>
          <t>Sacoche ordinateur</t>
        </is>
      </c>
      <c r="C10" s="4" t="inlineStr">
        <is>
          <t>Accessoires</t>
        </is>
      </c>
      <c r="D10" s="18" t="n">
        <v>54.9</v>
      </c>
      <c r="E10" s="19" t="n">
        <v>0.2</v>
      </c>
      <c r="F10" s="4" t="inlineStr">
        <is>
          <t>Mobilier Pro</t>
        </is>
      </c>
    </row>
    <row r="11">
      <c r="A11" s="2" t="inlineStr">
        <is>
          <t>STA-1000</t>
        </is>
      </c>
      <c r="B11" s="4" t="inlineStr">
        <is>
          <t>Station d'accueil USB-C</t>
        </is>
      </c>
      <c r="C11" s="4" t="inlineStr">
        <is>
          <t>Connectique</t>
        </is>
      </c>
      <c r="D11" s="18" t="n">
        <v>129.9</v>
      </c>
      <c r="E11" s="19" t="n">
        <v>0.2</v>
      </c>
      <c r="F11" s="4" t="inlineStr">
        <is>
          <t>Vision Numérique</t>
        </is>
      </c>
    </row>
    <row r="12">
      <c r="A12" s="2" t="n"/>
      <c r="B12" s="4" t="n"/>
      <c r="C12" s="4" t="n"/>
      <c r="D12" s="18" t="n"/>
      <c r="E12" s="19" t="n"/>
      <c r="F12" s="4" t="n"/>
    </row>
    <row r="13">
      <c r="A13" s="2" t="n"/>
      <c r="B13" s="4" t="n"/>
      <c r="C13" s="4" t="n"/>
      <c r="D13" s="18" t="n"/>
      <c r="E13" s="19" t="n"/>
      <c r="F13" s="4" t="n"/>
    </row>
    <row r="14">
      <c r="A14" s="2" t="n"/>
      <c r="B14" s="4" t="n"/>
      <c r="C14" s="4" t="n"/>
      <c r="D14" s="18" t="n"/>
      <c r="E14" s="19" t="n"/>
      <c r="F14" s="4" t="n"/>
    </row>
    <row r="15">
      <c r="A15" s="2" t="n"/>
      <c r="B15" s="4" t="n"/>
      <c r="C15" s="4" t="n"/>
      <c r="D15" s="18" t="n"/>
      <c r="E15" s="19" t="n"/>
      <c r="F15" s="4" t="n"/>
    </row>
    <row r="16">
      <c r="A16" s="2" t="n"/>
      <c r="B16" s="4" t="n"/>
      <c r="C16" s="4" t="n"/>
      <c r="D16" s="18" t="n"/>
      <c r="E16" s="19" t="n"/>
      <c r="F16" s="4" t="n"/>
    </row>
    <row r="17">
      <c r="A17" s="2" t="n"/>
      <c r="B17" s="4" t="n"/>
      <c r="C17" s="4" t="n"/>
      <c r="D17" s="18" t="n"/>
      <c r="E17" s="19" t="n"/>
      <c r="F17" s="4" t="n"/>
    </row>
    <row r="18">
      <c r="A18" s="2" t="n"/>
      <c r="B18" s="4" t="n"/>
      <c r="C18" s="4" t="n"/>
      <c r="D18" s="18" t="n"/>
      <c r="E18" s="19" t="n"/>
      <c r="F18" s="4" t="n"/>
    </row>
    <row r="19">
      <c r="A19" s="2" t="n"/>
      <c r="B19" s="4" t="n"/>
      <c r="C19" s="4" t="n"/>
      <c r="D19" s="18" t="n"/>
      <c r="E19" s="19" t="n"/>
      <c r="F19" s="4" t="n"/>
    </row>
    <row r="20">
      <c r="A20" s="2" t="n"/>
      <c r="B20" s="4" t="n"/>
      <c r="C20" s="4" t="n"/>
      <c r="D20" s="18" t="n"/>
      <c r="E20" s="19" t="n"/>
      <c r="F20" s="4" t="n"/>
    </row>
    <row r="21">
      <c r="A21" s="2" t="n"/>
      <c r="B21" s="4" t="n"/>
      <c r="C21" s="4" t="n"/>
      <c r="D21" s="18" t="n"/>
      <c r="E21" s="19" t="n"/>
      <c r="F21" s="4" t="n"/>
    </row>
    <row r="22">
      <c r="A22" s="2" t="n"/>
      <c r="B22" s="4" t="n"/>
      <c r="C22" s="4" t="n"/>
      <c r="D22" s="18" t="n"/>
      <c r="E22" s="19" t="n"/>
      <c r="F22" s="4" t="n"/>
    </row>
    <row r="23">
      <c r="A23" s="2" t="n"/>
      <c r="B23" s="4" t="n"/>
      <c r="C23" s="4" t="n"/>
      <c r="D23" s="18" t="n"/>
      <c r="E23" s="19" t="n"/>
      <c r="F23" s="4" t="n"/>
    </row>
    <row r="24">
      <c r="A24" s="2" t="n"/>
      <c r="B24" s="4" t="n"/>
      <c r="C24" s="4" t="n"/>
      <c r="D24" s="18" t="n"/>
      <c r="E24" s="19" t="n"/>
      <c r="F24" s="4" t="n"/>
    </row>
    <row r="25">
      <c r="A25" s="2" t="n"/>
      <c r="B25" s="4" t="n"/>
      <c r="C25" s="4" t="n"/>
      <c r="D25" s="18" t="n"/>
      <c r="E25" s="19" t="n"/>
      <c r="F25" s="4" t="n"/>
    </row>
    <row r="26">
      <c r="A26" s="2" t="n"/>
      <c r="B26" s="4" t="n"/>
      <c r="C26" s="4" t="n"/>
      <c r="D26" s="18" t="n"/>
      <c r="E26" s="19" t="n"/>
      <c r="F26" s="4" t="n"/>
    </row>
    <row r="27">
      <c r="A27" s="2" t="n"/>
      <c r="B27" s="4" t="n"/>
      <c r="C27" s="4" t="n"/>
      <c r="D27" s="18" t="n"/>
      <c r="E27" s="19" t="n"/>
      <c r="F27" s="4" t="n"/>
    </row>
    <row r="28">
      <c r="A28" s="2" t="n"/>
      <c r="B28" s="4" t="n"/>
      <c r="C28" s="4" t="n"/>
      <c r="D28" s="18" t="n"/>
      <c r="E28" s="19" t="n"/>
      <c r="F28" s="4" t="n"/>
    </row>
    <row r="29">
      <c r="A29" s="2" t="n"/>
      <c r="B29" s="4" t="n"/>
      <c r="C29" s="4" t="n"/>
      <c r="D29" s="18" t="n"/>
      <c r="E29" s="19" t="n"/>
      <c r="F29" s="4" t="n"/>
    </row>
    <row r="30">
      <c r="A30" s="2" t="n"/>
      <c r="B30" s="4" t="n"/>
      <c r="C30" s="4" t="n"/>
      <c r="D30" s="18" t="n"/>
      <c r="E30" s="19" t="n"/>
      <c r="F30" s="4" t="n"/>
    </row>
    <row r="31">
      <c r="A31" s="2" t="n"/>
      <c r="B31" s="4" t="n"/>
      <c r="C31" s="4" t="n"/>
      <c r="D31" s="18" t="n"/>
      <c r="E31" s="19" t="n"/>
      <c r="F31" s="4" t="n"/>
    </row>
    <row r="32">
      <c r="A32" s="2" t="n"/>
      <c r="B32" s="4" t="n"/>
      <c r="C32" s="4" t="n"/>
      <c r="D32" s="18" t="n"/>
      <c r="E32" s="19" t="n"/>
      <c r="F32" s="4" t="n"/>
    </row>
    <row r="33">
      <c r="A33" s="2" t="n"/>
      <c r="B33" s="4" t="n"/>
      <c r="C33" s="4" t="n"/>
      <c r="D33" s="18" t="n"/>
      <c r="E33" s="19" t="n"/>
      <c r="F33" s="4" t="n"/>
    </row>
    <row r="34">
      <c r="A34" s="2" t="n"/>
      <c r="B34" s="4" t="n"/>
      <c r="C34" s="4" t="n"/>
      <c r="D34" s="18" t="n"/>
      <c r="E34" s="19" t="n"/>
      <c r="F34" s="4" t="n"/>
    </row>
    <row r="35">
      <c r="A35" s="2" t="n"/>
      <c r="B35" s="4" t="n"/>
      <c r="C35" s="4" t="n"/>
      <c r="D35" s="18" t="n"/>
      <c r="E35" s="19" t="n"/>
      <c r="F35" s="4" t="n"/>
    </row>
    <row r="36">
      <c r="A36" s="2" t="n"/>
      <c r="B36" s="4" t="n"/>
      <c r="C36" s="4" t="n"/>
      <c r="D36" s="18" t="n"/>
      <c r="E36" s="19" t="n"/>
      <c r="F36" s="4" t="n"/>
    </row>
    <row r="37">
      <c r="A37" s="2" t="n"/>
      <c r="B37" s="4" t="n"/>
      <c r="C37" s="4" t="n"/>
      <c r="D37" s="18" t="n"/>
      <c r="E37" s="19" t="n"/>
      <c r="F37" s="4" t="n"/>
    </row>
    <row r="38">
      <c r="A38" s="2" t="n"/>
      <c r="B38" s="4" t="n"/>
      <c r="C38" s="4" t="n"/>
      <c r="D38" s="18" t="n"/>
      <c r="E38" s="19" t="n"/>
      <c r="F38" s="4" t="n"/>
    </row>
    <row r="39">
      <c r="A39" s="2" t="n"/>
      <c r="B39" s="4" t="n"/>
      <c r="C39" s="4" t="n"/>
      <c r="D39" s="18" t="n"/>
      <c r="E39" s="19" t="n"/>
      <c r="F39" s="4" t="n"/>
    </row>
    <row r="40">
      <c r="A40" s="2" t="n"/>
      <c r="B40" s="4" t="n"/>
      <c r="C40" s="4" t="n"/>
      <c r="D40" s="18" t="n"/>
      <c r="E40" s="19" t="n"/>
      <c r="F40" s="4" t="n"/>
    </row>
    <row r="41">
      <c r="A41" s="2" t="n"/>
      <c r="B41" s="4" t="n"/>
      <c r="C41" s="4" t="n"/>
      <c r="D41" s="18" t="n"/>
      <c r="E41" s="19" t="n"/>
      <c r="F41" s="4" t="n"/>
    </row>
    <row r="42">
      <c r="A42" s="2" t="n"/>
      <c r="B42" s="4" t="n"/>
      <c r="C42" s="4" t="n"/>
      <c r="D42" s="18" t="n"/>
      <c r="E42" s="19" t="n"/>
      <c r="F42" s="4" t="n"/>
    </row>
    <row r="43">
      <c r="A43" s="2" t="n"/>
      <c r="B43" s="4" t="n"/>
      <c r="C43" s="4" t="n"/>
      <c r="D43" s="18" t="n"/>
      <c r="E43" s="19" t="n"/>
      <c r="F43" s="4" t="n"/>
    </row>
    <row r="44">
      <c r="A44" s="2" t="n"/>
      <c r="B44" s="4" t="n"/>
      <c r="C44" s="4" t="n"/>
      <c r="D44" s="18" t="n"/>
      <c r="E44" s="19" t="n"/>
      <c r="F44" s="4" t="n"/>
    </row>
    <row r="45">
      <c r="A45" s="2" t="n"/>
      <c r="B45" s="4" t="n"/>
      <c r="C45" s="4" t="n"/>
      <c r="D45" s="18" t="n"/>
      <c r="E45" s="19" t="n"/>
      <c r="F45" s="4" t="n"/>
    </row>
    <row r="46">
      <c r="A46" s="2" t="n"/>
      <c r="B46" s="4" t="n"/>
      <c r="C46" s="4" t="n"/>
      <c r="D46" s="18" t="n"/>
      <c r="E46" s="19" t="n"/>
      <c r="F46" s="4" t="n"/>
    </row>
    <row r="47">
      <c r="A47" s="2" t="n"/>
      <c r="B47" s="4" t="n"/>
      <c r="C47" s="4" t="n"/>
      <c r="D47" s="18" t="n"/>
      <c r="E47" s="19" t="n"/>
      <c r="F47" s="4" t="n"/>
    </row>
    <row r="48">
      <c r="A48" s="2" t="n"/>
      <c r="B48" s="4" t="n"/>
      <c r="C48" s="4" t="n"/>
      <c r="D48" s="18" t="n"/>
      <c r="E48" s="19" t="n"/>
      <c r="F48" s="4" t="n"/>
    </row>
    <row r="49">
      <c r="A49" s="2" t="n"/>
      <c r="B49" s="4" t="n"/>
      <c r="C49" s="4" t="n"/>
      <c r="D49" s="18" t="n"/>
      <c r="E49" s="19" t="n"/>
      <c r="F49" s="4" t="n"/>
    </row>
    <row r="50">
      <c r="A50" s="2" t="n"/>
      <c r="B50" s="4" t="n"/>
      <c r="C50" s="4" t="n"/>
      <c r="D50" s="18" t="n"/>
      <c r="E50" s="19" t="n"/>
      <c r="F50" s="4" t="n"/>
    </row>
    <row r="51">
      <c r="A51" s="2" t="n"/>
      <c r="B51" s="4" t="n"/>
      <c r="C51" s="4" t="n"/>
      <c r="D51" s="18" t="n"/>
      <c r="E51" s="19" t="n"/>
      <c r="F51" s="4" t="n"/>
    </row>
    <row r="52">
      <c r="A52" s="2" t="n"/>
      <c r="B52" s="4" t="n"/>
      <c r="C52" s="4" t="n"/>
      <c r="D52" s="18" t="n"/>
      <c r="E52" s="19" t="n"/>
      <c r="F52" s="4" t="n"/>
    </row>
    <row r="53">
      <c r="A53" s="2" t="n"/>
      <c r="B53" s="4" t="n"/>
      <c r="C53" s="4" t="n"/>
      <c r="D53" s="18" t="n"/>
      <c r="E53" s="19" t="n"/>
      <c r="F53" s="4" t="n"/>
    </row>
    <row r="54">
      <c r="A54" s="2" t="n"/>
      <c r="B54" s="4" t="n"/>
      <c r="C54" s="4" t="n"/>
      <c r="D54" s="18" t="n"/>
      <c r="E54" s="19" t="n"/>
      <c r="F54" s="4" t="n"/>
    </row>
    <row r="55">
      <c r="A55" s="2" t="n"/>
      <c r="B55" s="4" t="n"/>
      <c r="C55" s="4" t="n"/>
      <c r="D55" s="18" t="n"/>
      <c r="E55" s="19" t="n"/>
      <c r="F55" s="4" t="n"/>
    </row>
    <row r="56">
      <c r="A56" s="2" t="n"/>
      <c r="B56" s="4" t="n"/>
      <c r="C56" s="4" t="n"/>
      <c r="D56" s="18" t="n"/>
      <c r="E56" s="19" t="n"/>
      <c r="F56" s="4" t="n"/>
    </row>
    <row r="57">
      <c r="A57" s="2" t="n"/>
      <c r="B57" s="4" t="n"/>
      <c r="C57" s="4" t="n"/>
      <c r="D57" s="18" t="n"/>
      <c r="E57" s="19" t="n"/>
      <c r="F57" s="4" t="n"/>
    </row>
    <row r="58">
      <c r="A58" s="2" t="n"/>
      <c r="B58" s="4" t="n"/>
      <c r="C58" s="4" t="n"/>
      <c r="D58" s="18" t="n"/>
      <c r="E58" s="19" t="n"/>
      <c r="F58" s="4" t="n"/>
    </row>
    <row r="59">
      <c r="A59" s="2" t="n"/>
      <c r="B59" s="4" t="n"/>
      <c r="C59" s="4" t="n"/>
      <c r="D59" s="18" t="n"/>
      <c r="E59" s="19" t="n"/>
      <c r="F59" s="4" t="n"/>
    </row>
    <row r="60">
      <c r="A60" s="2" t="n"/>
      <c r="B60" s="4" t="n"/>
      <c r="C60" s="4" t="n"/>
      <c r="D60" s="18" t="n"/>
      <c r="E60" s="19" t="n"/>
      <c r="F60" s="4" t="n"/>
    </row>
    <row r="61">
      <c r="A61" s="2" t="n"/>
      <c r="B61" s="4" t="n"/>
      <c r="C61" s="4" t="n"/>
      <c r="D61" s="18" t="n"/>
      <c r="E61" s="19" t="n"/>
      <c r="F61" s="4" t="n"/>
    </row>
    <row r="62">
      <c r="A62" s="2" t="n"/>
      <c r="B62" s="4" t="n"/>
      <c r="C62" s="4" t="n"/>
      <c r="D62" s="18" t="n"/>
      <c r="E62" s="19" t="n"/>
      <c r="F62" s="4" t="n"/>
    </row>
    <row r="63">
      <c r="A63" s="2" t="n"/>
      <c r="B63" s="4" t="n"/>
      <c r="C63" s="4" t="n"/>
      <c r="D63" s="18" t="n"/>
      <c r="E63" s="19" t="n"/>
      <c r="F63" s="4" t="n"/>
    </row>
    <row r="64">
      <c r="A64" s="2" t="n"/>
      <c r="B64" s="4" t="n"/>
      <c r="C64" s="4" t="n"/>
      <c r="D64" s="18" t="n"/>
      <c r="E64" s="19" t="n"/>
      <c r="F64" s="4" t="n"/>
    </row>
    <row r="65">
      <c r="A65" s="2" t="n"/>
      <c r="B65" s="4" t="n"/>
      <c r="C65" s="4" t="n"/>
      <c r="D65" s="18" t="n"/>
      <c r="E65" s="19" t="n"/>
      <c r="F65" s="4" t="n"/>
    </row>
    <row r="66">
      <c r="A66" s="2" t="n"/>
      <c r="B66" s="4" t="n"/>
      <c r="C66" s="4" t="n"/>
      <c r="D66" s="18" t="n"/>
      <c r="E66" s="19" t="n"/>
      <c r="F66" s="4" t="n"/>
    </row>
    <row r="67">
      <c r="A67" s="2" t="n"/>
      <c r="B67" s="4" t="n"/>
      <c r="C67" s="4" t="n"/>
      <c r="D67" s="18" t="n"/>
      <c r="E67" s="19" t="n"/>
      <c r="F67" s="4" t="n"/>
    </row>
    <row r="68">
      <c r="A68" s="2" t="n"/>
      <c r="B68" s="4" t="n"/>
      <c r="C68" s="4" t="n"/>
      <c r="D68" s="18" t="n"/>
      <c r="E68" s="19" t="n"/>
      <c r="F68" s="4" t="n"/>
    </row>
    <row r="69">
      <c r="A69" s="2" t="n"/>
      <c r="B69" s="4" t="n"/>
      <c r="C69" s="4" t="n"/>
      <c r="D69" s="18" t="n"/>
      <c r="E69" s="19" t="n"/>
      <c r="F69" s="4" t="n"/>
    </row>
    <row r="70">
      <c r="A70" s="2" t="n"/>
      <c r="B70" s="4" t="n"/>
      <c r="C70" s="4" t="n"/>
      <c r="D70" s="18" t="n"/>
      <c r="E70" s="19" t="n"/>
      <c r="F70" s="4" t="n"/>
    </row>
    <row r="71">
      <c r="A71" s="2" t="n"/>
      <c r="B71" s="4" t="n"/>
      <c r="C71" s="4" t="n"/>
      <c r="D71" s="18" t="n"/>
      <c r="E71" s="19" t="n"/>
      <c r="F71" s="4" t="n"/>
    </row>
    <row r="72">
      <c r="A72" s="2" t="n"/>
      <c r="B72" s="4" t="n"/>
      <c r="C72" s="4" t="n"/>
      <c r="D72" s="18" t="n"/>
      <c r="E72" s="19" t="n"/>
      <c r="F72" s="4" t="n"/>
    </row>
    <row r="73">
      <c r="A73" s="2" t="n"/>
      <c r="B73" s="4" t="n"/>
      <c r="C73" s="4" t="n"/>
      <c r="D73" s="18" t="n"/>
      <c r="E73" s="19" t="n"/>
      <c r="F73" s="4" t="n"/>
    </row>
    <row r="74">
      <c r="A74" s="2" t="n"/>
      <c r="B74" s="4" t="n"/>
      <c r="C74" s="4" t="n"/>
      <c r="D74" s="18" t="n"/>
      <c r="E74" s="19" t="n"/>
      <c r="F74" s="4" t="n"/>
    </row>
    <row r="75">
      <c r="A75" s="2" t="n"/>
      <c r="B75" s="4" t="n"/>
      <c r="C75" s="4" t="n"/>
      <c r="D75" s="18" t="n"/>
      <c r="E75" s="19" t="n"/>
      <c r="F75" s="4" t="n"/>
    </row>
    <row r="76">
      <c r="A76" s="2" t="n"/>
      <c r="B76" s="4" t="n"/>
      <c r="C76" s="4" t="n"/>
      <c r="D76" s="18" t="n"/>
      <c r="E76" s="19" t="n"/>
      <c r="F76" s="4" t="n"/>
    </row>
    <row r="77">
      <c r="A77" s="2" t="n"/>
      <c r="B77" s="4" t="n"/>
      <c r="C77" s="4" t="n"/>
      <c r="D77" s="18" t="n"/>
      <c r="E77" s="19" t="n"/>
      <c r="F77" s="4" t="n"/>
    </row>
    <row r="78">
      <c r="A78" s="2" t="n"/>
      <c r="B78" s="4" t="n"/>
      <c r="C78" s="4" t="n"/>
      <c r="D78" s="18" t="n"/>
      <c r="E78" s="19" t="n"/>
      <c r="F78" s="4" t="n"/>
    </row>
    <row r="79">
      <c r="A79" s="2" t="n"/>
      <c r="B79" s="4" t="n"/>
      <c r="C79" s="4" t="n"/>
      <c r="D79" s="18" t="n"/>
      <c r="E79" s="19" t="n"/>
      <c r="F79" s="4" t="n"/>
    </row>
    <row r="80">
      <c r="A80" s="2" t="n"/>
      <c r="B80" s="4" t="n"/>
      <c r="C80" s="4" t="n"/>
      <c r="D80" s="18" t="n"/>
      <c r="E80" s="19" t="n"/>
      <c r="F80" s="4" t="n"/>
    </row>
    <row r="81">
      <c r="A81" s="2" t="n"/>
      <c r="B81" s="4" t="n"/>
      <c r="C81" s="4" t="n"/>
      <c r="D81" s="18" t="n"/>
      <c r="E81" s="19" t="n"/>
      <c r="F81" s="4" t="n"/>
    </row>
    <row r="82">
      <c r="A82" s="2" t="n"/>
      <c r="B82" s="4" t="n"/>
      <c r="C82" s="4" t="n"/>
      <c r="D82" s="18" t="n"/>
      <c r="E82" s="19" t="n"/>
      <c r="F82" s="4" t="n"/>
    </row>
    <row r="83">
      <c r="A83" s="2" t="n"/>
      <c r="B83" s="4" t="n"/>
      <c r="C83" s="4" t="n"/>
      <c r="D83" s="18" t="n"/>
      <c r="E83" s="19" t="n"/>
      <c r="F83" s="4" t="n"/>
    </row>
    <row r="84">
      <c r="A84" s="2" t="n"/>
      <c r="B84" s="4" t="n"/>
      <c r="C84" s="4" t="n"/>
      <c r="D84" s="18" t="n"/>
      <c r="E84" s="19" t="n"/>
      <c r="F84" s="4" t="n"/>
    </row>
    <row r="85">
      <c r="A85" s="2" t="n"/>
      <c r="B85" s="4" t="n"/>
      <c r="C85" s="4" t="n"/>
      <c r="D85" s="18" t="n"/>
      <c r="E85" s="19" t="n"/>
      <c r="F85" s="4" t="n"/>
    </row>
    <row r="86">
      <c r="A86" s="2" t="n"/>
      <c r="B86" s="4" t="n"/>
      <c r="C86" s="4" t="n"/>
      <c r="D86" s="18" t="n"/>
      <c r="E86" s="19" t="n"/>
      <c r="F86" s="4" t="n"/>
    </row>
    <row r="87">
      <c r="A87" s="2" t="n"/>
      <c r="B87" s="4" t="n"/>
      <c r="C87" s="4" t="n"/>
      <c r="D87" s="18" t="n"/>
      <c r="E87" s="19" t="n"/>
      <c r="F87" s="4" t="n"/>
    </row>
    <row r="88">
      <c r="A88" s="2" t="n"/>
      <c r="B88" s="4" t="n"/>
      <c r="C88" s="4" t="n"/>
      <c r="D88" s="18" t="n"/>
      <c r="E88" s="19" t="n"/>
      <c r="F88" s="4" t="n"/>
    </row>
    <row r="89">
      <c r="A89" s="2" t="n"/>
      <c r="B89" s="4" t="n"/>
      <c r="C89" s="4" t="n"/>
      <c r="D89" s="18" t="n"/>
      <c r="E89" s="19" t="n"/>
      <c r="F89" s="4" t="n"/>
    </row>
    <row r="90">
      <c r="A90" s="2" t="n"/>
      <c r="B90" s="4" t="n"/>
      <c r="C90" s="4" t="n"/>
      <c r="D90" s="18" t="n"/>
      <c r="E90" s="19" t="n"/>
      <c r="F90" s="4" t="n"/>
    </row>
    <row r="91">
      <c r="A91" s="2" t="n"/>
      <c r="B91" s="4" t="n"/>
      <c r="C91" s="4" t="n"/>
      <c r="D91" s="18" t="n"/>
      <c r="E91" s="19" t="n"/>
      <c r="F91" s="4" t="n"/>
    </row>
    <row r="92">
      <c r="A92" s="2" t="n"/>
      <c r="B92" s="4" t="n"/>
      <c r="C92" s="4" t="n"/>
      <c r="D92" s="18" t="n"/>
      <c r="E92" s="19" t="n"/>
      <c r="F92" s="4" t="n"/>
    </row>
    <row r="93">
      <c r="A93" s="2" t="n"/>
      <c r="B93" s="4" t="n"/>
      <c r="C93" s="4" t="n"/>
      <c r="D93" s="18" t="n"/>
      <c r="E93" s="19" t="n"/>
      <c r="F93" s="4" t="n"/>
    </row>
    <row r="94">
      <c r="A94" s="2" t="n"/>
      <c r="B94" s="4" t="n"/>
      <c r="C94" s="4" t="n"/>
      <c r="D94" s="18" t="n"/>
      <c r="E94" s="19" t="n"/>
      <c r="F94" s="4" t="n"/>
    </row>
    <row r="95">
      <c r="A95" s="2" t="n"/>
      <c r="B95" s="4" t="n"/>
      <c r="C95" s="4" t="n"/>
      <c r="D95" s="18" t="n"/>
      <c r="E95" s="19" t="n"/>
      <c r="F95" s="4" t="n"/>
    </row>
    <row r="96">
      <c r="A96" s="2" t="n"/>
      <c r="B96" s="4" t="n"/>
      <c r="C96" s="4" t="n"/>
      <c r="D96" s="18" t="n"/>
      <c r="E96" s="19" t="n"/>
      <c r="F96" s="4" t="n"/>
    </row>
    <row r="97">
      <c r="A97" s="2" t="n"/>
      <c r="B97" s="4" t="n"/>
      <c r="C97" s="4" t="n"/>
      <c r="D97" s="18" t="n"/>
      <c r="E97" s="19" t="n"/>
      <c r="F97" s="4" t="n"/>
    </row>
    <row r="98">
      <c r="A98" s="2" t="n"/>
      <c r="B98" s="4" t="n"/>
      <c r="C98" s="4" t="n"/>
      <c r="D98" s="18" t="n"/>
      <c r="E98" s="19" t="n"/>
      <c r="F98" s="4" t="n"/>
    </row>
    <row r="99">
      <c r="A99" s="2" t="n"/>
      <c r="B99" s="4" t="n"/>
      <c r="C99" s="4" t="n"/>
      <c r="D99" s="18" t="n"/>
      <c r="E99" s="19" t="n"/>
      <c r="F99" s="4" t="n"/>
    </row>
    <row r="100">
      <c r="A100" s="2" t="n"/>
      <c r="B100" s="4" t="n"/>
      <c r="C100" s="4" t="n"/>
      <c r="D100" s="18" t="n"/>
      <c r="E100" s="19" t="n"/>
      <c r="F100" s="4" t="n"/>
    </row>
    <row r="101">
      <c r="A101" s="2" t="n"/>
      <c r="B101" s="4" t="n"/>
      <c r="C101" s="4" t="n"/>
      <c r="D101" s="18" t="n"/>
      <c r="E101" s="19" t="n"/>
      <c r="F101" s="4" t="n"/>
    </row>
  </sheetData>
  <autoFilter ref="A1:F10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0" customWidth="1" min="2" max="2"/>
    <col width="25" customWidth="1" min="4" max="4"/>
    <col width="20" customWidth="1" min="5" max="5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  <col width="18" customWidth="1" min="12" max="12"/>
    <col width="18" customWidth="1" min="13" max="13"/>
    <col width="18" customWidth="1" min="14" max="14"/>
  </cols>
  <sheetData>
    <row r="1" ht="30" customHeight="1">
      <c r="A1" s="20" t="inlineStr">
        <is>
          <t>Tableau de bord des retours marchandises</t>
        </is>
      </c>
    </row>
    <row r="2">
      <c r="A2" s="21" t="inlineStr">
        <is>
          <t>Indicateur</t>
        </is>
      </c>
      <c r="B2" s="21" t="inlineStr">
        <is>
          <t>Valeur</t>
        </is>
      </c>
    </row>
    <row r="3">
      <c r="A3" s="6" t="inlineStr">
        <is>
          <t>Nombre total de bons</t>
        </is>
      </c>
      <c r="B3" s="22">
        <f>COUNTA('Retours'!$A$2:$A$101)</f>
        <v/>
      </c>
    </row>
    <row r="4">
      <c r="A4" s="11" t="inlineStr">
        <is>
          <t>Quantité totale retournée</t>
        </is>
      </c>
      <c r="B4" s="23">
        <f>SUM('Retours'!$K$2:$K$101)</f>
        <v/>
      </c>
    </row>
    <row r="5">
      <c r="A5" s="6" t="inlineStr">
        <is>
          <t>Montant total HT</t>
        </is>
      </c>
      <c r="B5" s="24">
        <f>SUM('Retours'!$N$2:$N$101)</f>
        <v/>
      </c>
    </row>
    <row r="6">
      <c r="A6" s="11" t="inlineStr">
        <is>
          <t>Montant total TTC</t>
        </is>
      </c>
      <c r="B6" s="25">
        <f>SUM('Retours'!$P$2:$P$101)</f>
        <v/>
      </c>
    </row>
    <row r="7">
      <c r="A7" s="6" t="inlineStr">
        <is>
          <t>Montant moyen par retour</t>
        </is>
      </c>
      <c r="B7" s="24">
        <f>IFERROR(AVERAGE('Retours'!$P$2:$P$101),0)</f>
        <v/>
      </c>
    </row>
    <row r="8">
      <c r="A8" s="11" t="inlineStr">
        <is>
          <t>Nombre de retours clôturés</t>
        </is>
      </c>
      <c r="B8" s="23">
        <f>COUNTIF('Retours'!$U$2:$U$101,"Clôturé")</f>
        <v/>
      </c>
    </row>
    <row r="9">
      <c r="A9" s="6" t="inlineStr">
        <is>
          <t>Nombre de retours en litige</t>
        </is>
      </c>
      <c r="B9" s="22">
        <f>COUNTIF('Retours'!$U$2:$U$101,"Litige")</f>
        <v/>
      </c>
    </row>
    <row r="10">
      <c r="A10" s="11" t="inlineStr">
        <is>
          <t>Taux d'avoirs émis</t>
        </is>
      </c>
      <c r="B10" s="26">
        <f>IFERROR(COUNTIF('Retours'!$T$2:$T$101,"Oui")/COUNTA('Retours'!$A$2:$A$101),0)</f>
        <v/>
      </c>
    </row>
    <row r="11">
      <c r="A11" s="6" t="inlineStr">
        <is>
          <t>Taux de retours défectueux</t>
        </is>
      </c>
      <c r="B11" s="27">
        <f>IFERROR(COUNTIF('Retours'!$Q$2:$Q$101,"Produit défectueux")/COUNTA('Retours'!$A$2:$A$101),0)</f>
        <v/>
      </c>
    </row>
    <row r="12">
      <c r="A12" s="28" t="inlineStr">
        <is>
          <t>Les indicateurs et graphiques couvrent les 100 lignes préparées de la feuille Retours.</t>
        </is>
      </c>
    </row>
    <row r="14">
      <c r="A14" s="21" t="inlineStr">
        <is>
          <t>Analyse par motif</t>
        </is>
      </c>
      <c r="D14" s="21" t="inlineStr">
        <is>
          <t>Analyse par statut</t>
        </is>
      </c>
    </row>
    <row r="15">
      <c r="A15" s="1" t="inlineStr">
        <is>
          <t>Motif</t>
        </is>
      </c>
      <c r="B15" s="1" t="inlineStr">
        <is>
          <t>Nombre de retours</t>
        </is>
      </c>
      <c r="D15" s="1" t="inlineStr">
        <is>
          <t>Statut</t>
        </is>
      </c>
      <c r="E15" s="1" t="inlineStr">
        <is>
          <t>Nombre de retours</t>
        </is>
      </c>
    </row>
    <row r="16">
      <c r="A16" s="6" t="inlineStr">
        <is>
          <t>Produit défectueux</t>
        </is>
      </c>
      <c r="B16" s="7">
        <f>COUNTIF('Retours'!$Q$2:$Q$101,A16)</f>
        <v/>
      </c>
      <c r="D16" s="6" t="inlineStr">
        <is>
          <t>En attente</t>
        </is>
      </c>
      <c r="E16" s="7">
        <f>COUNTIF('Retours'!$U$2:$U$101,D16)</f>
        <v/>
      </c>
    </row>
    <row r="17">
      <c r="A17" s="11" t="inlineStr">
        <is>
          <t>Erreur de préparation</t>
        </is>
      </c>
      <c r="B17" s="12">
        <f>COUNTIF('Retours'!$Q$2:$Q$101,A17)</f>
        <v/>
      </c>
      <c r="D17" s="11" t="inlineStr">
        <is>
          <t>Contrôlé</t>
        </is>
      </c>
      <c r="E17" s="12">
        <f>COUNTIF('Retours'!$U$2:$U$101,D17)</f>
        <v/>
      </c>
    </row>
    <row r="18">
      <c r="A18" s="6" t="inlineStr">
        <is>
          <t>Non-conformité</t>
        </is>
      </c>
      <c r="B18" s="7">
        <f>COUNTIF('Retours'!$Q$2:$Q$101,A18)</f>
        <v/>
      </c>
      <c r="D18" s="6" t="inlineStr">
        <is>
          <t>Clôturé</t>
        </is>
      </c>
      <c r="E18" s="7">
        <f>COUNTIF('Retours'!$U$2:$U$101,D18)</f>
        <v/>
      </c>
    </row>
    <row r="19">
      <c r="A19" s="11" t="inlineStr">
        <is>
          <t>Rétractation</t>
        </is>
      </c>
      <c r="B19" s="12">
        <f>COUNTIF('Retours'!$Q$2:$Q$101,A19)</f>
        <v/>
      </c>
      <c r="D19" s="11" t="inlineStr">
        <is>
          <t>Litige</t>
        </is>
      </c>
      <c r="E19" s="12">
        <f>COUNTIF('Retours'!$U$2:$U$101,D19)</f>
        <v/>
      </c>
    </row>
    <row r="20">
      <c r="A20" s="6" t="inlineStr">
        <is>
          <t>Colis endommagé</t>
        </is>
      </c>
      <c r="B20" s="7">
        <f>COUNTIF('Retours'!$Q$2:$Q$101,A20)</f>
        <v/>
      </c>
    </row>
  </sheetData>
  <mergeCells count="1">
    <mergeCell ref="A1:N1"/>
  </mergeCells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05" customWidth="1" min="2" max="2"/>
  </cols>
  <sheetData>
    <row r="1" ht="30" customHeight="1">
      <c r="A1" s="20" t="inlineStr">
        <is>
          <t>Mode d'emploi - Bon retour marchandise</t>
        </is>
      </c>
    </row>
    <row r="3">
      <c r="A3" s="21" t="inlineStr">
        <is>
          <t>Point de contrôle</t>
        </is>
      </c>
      <c r="B3" s="21" t="inlineStr">
        <is>
          <t>Consigne</t>
        </is>
      </c>
    </row>
    <row r="4">
      <c r="A4" s="29" t="inlineStr">
        <is>
          <t>Saisie</t>
        </is>
      </c>
      <c r="B4" s="6" t="inlineStr">
        <is>
          <t>Renseignez uniquement les cellules jaunes de la feuille Retours.</t>
        </is>
      </c>
    </row>
    <row r="5">
      <c r="A5" s="30" t="inlineStr">
        <is>
          <t>Formules</t>
        </is>
      </c>
      <c r="B5" s="11" t="inlineStr">
        <is>
          <t>Ne modifiez pas les colonnes contenant des formules : désignation, catégorie, prix, TVA, montants et contrôles.</t>
        </is>
      </c>
    </row>
    <row r="6">
      <c r="A6" s="29" t="inlineStr">
        <is>
          <t>SIRET</t>
        </is>
      </c>
      <c r="B6" s="6" t="inlineStr">
        <is>
          <t>Vérifiez que le SIRET client comporte bien 14 chiffres.</t>
        </is>
      </c>
    </row>
    <row r="7">
      <c r="A7" s="30" t="inlineStr">
        <is>
          <t>Dates</t>
        </is>
      </c>
      <c r="B7" s="11" t="inlineStr">
        <is>
          <t>Utilisez les dates au format JJ/MM/AAAA pour la demande et la réception.</t>
        </is>
      </c>
    </row>
    <row r="8">
      <c r="A8" s="29" t="inlineStr">
        <is>
          <t>Réception</t>
        </is>
      </c>
      <c r="B8" s="6" t="inlineStr">
        <is>
          <t>Contrôlez l'état de la marchandise avant toute émission d'un avoir.</t>
        </is>
      </c>
    </row>
    <row r="9">
      <c r="A9" s="30" t="inlineStr">
        <is>
          <t>Décision</t>
        </is>
      </c>
      <c r="B9" s="11" t="inlineStr">
        <is>
          <t>Respectez les règles commerciales de rétractation et de garantie avant de choisir la décision.</t>
        </is>
      </c>
    </row>
    <row r="10">
      <c r="A10" s="29" t="inlineStr">
        <is>
          <t>Délai</t>
        </is>
      </c>
      <c r="B10" s="6" t="inlineStr">
        <is>
          <t>Le contrôle de délai indique si la réception intervient dans les 14 jours suivant la demande.</t>
        </is>
      </c>
    </row>
    <row r="11">
      <c r="A11" s="30" t="inlineStr">
        <is>
          <t>Référentiel</t>
        </is>
      </c>
      <c r="B11" s="11" t="inlineStr">
        <is>
          <t>Ajoutez ou mettez à jour les produits dans la feuille Referentiel avant de saisir une nouvelle référence.</t>
        </is>
      </c>
    </row>
    <row r="12">
      <c r="A12" s="29" t="inlineStr">
        <is>
          <t>RGPD</t>
        </is>
      </c>
      <c r="B12" s="6" t="inlineStr">
        <is>
          <t>Les données clients doivent être traitées conformément au RGPD et aux règles internes de confidentialité.</t>
        </is>
      </c>
    </row>
    <row r="13">
      <c r="A13" s="30" t="inlineStr">
        <is>
          <t>Pilotage</t>
        </is>
      </c>
      <c r="B13" s="11" t="inlineStr">
        <is>
          <t>Consultez la feuille Synthèse pour suivre les motifs, les statuts, les avoirs et les montants retournés.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2026-10-02T17:44:01Z</dcterms:created>
  <dcterms:modified xmlns:dcterms="http://purl.org/dc/terms/" xmlns:xsi="http://www.w3.org/2001/XMLSchema-instance" xsi:type="dcterms:W3CDTF">2026-10-02T17:44:01Z</dcterms:modified>
</cp:coreProperties>
</file>